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<sst xmlns="http://schemas.openxmlformats.org/spreadsheetml/2006/main" count="3167" uniqueCount="285">
  <si>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</si>
  <si>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</si>
  <si>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</si>
  <si>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</si>
  <si>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</si>
  <si>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</si>
  <si>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</si>
  <si>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</si>
  <si>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</si>
  <si>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</si>
  <si>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</si>
  <si>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</si>
  <si>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</si>
  <si>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</si>
  <si>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</si>
  <si>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</si>
  <si>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</si>
  <si>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</si>
  <si>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</si>
  <si>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</si>
  <si>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</si>
  <si>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</si>
  <si>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</si>
  <si>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</si>
  <si>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</si>
  <si>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</si>
  <si>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</si>
  <si>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</si>
  <si>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</si>
  <si>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</si>
  <si>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</si>
  <si>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</si>
  <si>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</si>
  <si>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</si>
  <si>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</si>
  <si>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</si>
  <si>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</si>
  <si>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</si>
  <si>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</si>
  <si>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</si>
  <si>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</si>
  <si>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</si>
  <si>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</si>
  <si>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</si>
  <si>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</si>
  <si>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</si>
  <si>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</si>
  <si>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</si>
  <si>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</si>
  <si>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</si>
  <si>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</si>
  <si>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</si>
  <si>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</si>
  <si>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</si>
  <si>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</si>
  <si>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</si>
  <si>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</si>
  <si>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</si>
  <si>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</si>
  <si>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</si>
  <si>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</si>
  <si>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</si>
  <si>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</si>
  <si>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</si>
  <si>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</si>
  <si>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</si>
  <si>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</si>
  <si>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</si>
  <si>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</si>
  <si>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</si>
  <si>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</si>
  <si>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</si>
  <si>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</si>
  <si>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</si>
  <si>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</si>
  <si>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</si>
  <si>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</si>
  <si>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</si>
  <si>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</si>
  <si>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</si>
  <si>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</si>
  <si>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</si>
  <si>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</si>
  <si>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</si>
  <si>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</si>
  <si>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</si>
  <si>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</si>
  <si>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</si>
  <si>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</si>
  <si>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</si>
  <si>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</si>
  <si>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</si>
  <si>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</si>
  <si>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</si>
  <si>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</si>
  <si>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</si>
  <si>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</si>
  <si>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</si>
  <si>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</si>
  <si>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</si>
  <si>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</si>
  <si>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</si>
  <si>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</si>
  <si>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</si>
  <si>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</si>
  <si>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</si>
  <si>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</si>
  <si>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</si>
  <si>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</si>
  <si>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</si>
  <si>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</si>
  <si>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</si>
  <si>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</si>
  <si>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</si>
  <si>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</si>
  <si>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</si>
  <si>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</si>
  <si>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</si>
  <si>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</si>
  <si>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</si>
  <si>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</si>
  <si>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</si>
  <si>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</si>
  <si>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</si>
  <si>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</si>
  <si>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</si>
  <si>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</si>
  <si>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</si>
  <si>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</si>
  <si>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</si>
  <si>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</si>
  <si>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</si>
  <si>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</si>
  <si>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</si>
  <si>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</si>
  <si>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</si>
  <si>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</si>
  <si>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</si>
  <si>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</si>
  <si>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</si>
  <si>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</si>
  <si>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</si>
  <si>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</si>
  <si>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</si>
  <si>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</si>
  <si>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</si>
  <si>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</si>
  <si>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</si>
  <si>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</si>
  <si>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</si>
  <si>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</si>
  <si>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</si>
  <si>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</si>
  <si>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</si>
  <si>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</si>
  <si>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</si>
  <si>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</si>
  <si>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</si>
  <si>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</si>
  <si>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</si>
  <si>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</si>
  <si>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</si>
  <si>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</si>
  <si>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</si>
  <si>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</si>
  <si>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</si>
  <si>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</si>
  <si>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</si>
  <si>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</si>
  <si>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</si>
  <si>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</si>
  <si>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</si>
  <si>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</si>
  <si>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</si>
  <si>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</si>
  <si>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</si>
  <si>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</si>
  <si>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</si>
  <si>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</si>
  <si>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</si>
  <si>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</si>
  <si>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</si>
  <si>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</si>
  <si>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</si>
  <si>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</si>
  <si>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</si>
  <si>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</si>
  <si>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</si>
  <si>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</si>
  <si>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</si>
  <si>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</si>
  <si>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</si>
  <si>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</si>
  <si>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</si>
  <si>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</si>
  <si>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</si>
  <si>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</si>
  <si>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</si>
  <si>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</si>
  <si>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</si>
  <si>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</si>
  <si>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</si>
  <si>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</si>
  <si>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</si>
  <si>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</si>
  <si>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</si>
  <si>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</si>
  <si>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</si>
  <si>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</si>
  <si>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</si>
  <si>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</si>
  <si>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</si>
  <si>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</si>
  <si>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</si>
  <si>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</si>
  <si>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</si>
  <si>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</si>
  <si>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</si>
  <si>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</si>
  <si>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</si>
  <si>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</si>
  <si>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</si>
  <si>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</si>
  <si>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</si>
  <si>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</si>
  <si>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</si>
  <si>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</si>
  <si>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</si>
  <si>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</si>
  <si>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</si>
  <si>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</si>
  <si>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</si>
  <si>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</si>
  <si>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</si>
  <si>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</si>
  <si>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</si>
  <si>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</si>
  <si>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</si>
  <si>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</si>
  <si>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</si>
  <si>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</si>
  <si>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</si>
  <si>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2</t>
  </si>
  <si>
    <t xml:space="preserve">к  решению Совета </t>
  </si>
  <si>
    <t xml:space="preserve">депутатов сельского </t>
  </si>
  <si>
    <t>поселения Выкатной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</si>
  <si>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2020год.</t>
  </si>
  <si>
    <t>(рублей)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</si>
  <si>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</si>
  <si>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</si>
  <si>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2022годы"</t>
  </si>
  <si>
    <t>Муниципальная программа «Повышение эффективности муниципального управления Ханты-Мансийского района на 2019 — 2022 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</si>
  <si>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2019-2021годы"  за счет средств Федерального бюджета</t>
  </si>
  <si>
    <t>Муниципальная программа «Безопасность жизнедеятельности в сельском поселении Выкатной на 2020-2022 годы»</t>
  </si>
  <si>
    <t>Межбюджетные трансферты,  передаваемые по соглашениям за счет средств  ПТЭК</t>
  </si>
  <si>
    <t>7000020817</t>
  </si>
  <si>
    <t>Прочая закупка товаров, работ и услуг для государственных (муниципальных) нужд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</si>
  <si>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</si>
  <si>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</si>
  <si>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</si>
  <si>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</si>
  <si>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"Комплексное развитие транспортной системы на территории Ханты-Мансийского района на 2020-2022годы"</t>
  </si>
  <si>
    <t>Ведомственная
программа «Обеспечение 
деятельности администрации 
сельского  поселения Выкатной
на 2020 – 2022годы</t>
  </si>
  <si>
    <t>Муниципальная программа «Улучшение жилищных условий жителей сельского поселения Выкатной на 2020-2022
годы»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</si>
  <si>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</si>
  <si>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Муниципальная программа «Благоустройство населенных пунктов в сельском поселении Выкатной на 2020-2022годы»</t>
  </si>
  <si>
    <t>3800000000</t>
  </si>
  <si>
    <t>3800099990</t>
  </si>
  <si>
    <t>Муниципальная программа "Комплексное развитие транспортной системы на территории Ханты-Мансийского района на 2020-2023годы"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</si>
  <si>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</si>
  <si>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1250220804</t>
  </si>
  <si>
    <t>Подпрограмма "формирование комфортной городской среды"</t>
  </si>
  <si>
    <t>Основное мероприятие "Благоустройство дворовых и общественных территорий населенных пунктов Ханты-Мансийского района"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</si>
  <si>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</si>
  <si>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r>
      <rPr>
        <sz val="14"/>
        <rFont val="Times New Roman"/>
        <family val="1"/>
      </rPr>
      <t>Межбюджетные трансферты, р</t>
    </r>
    <r>
      <rPr>
        <sz val="14"/>
        <rFont val="Times New Roman"/>
        <family val="1"/>
      </rPr>
      <t>асходы на проведение мероприятий по вывозу снега и защите населенных пунктов от угрозы подтопления талыми водами</t>
    </r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</si>
  <si>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</si>
  <si>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Муниципальная
программа «Молодежь сельского 
поселения Выкатной на 2020-2022 годы»</t>
  </si>
  <si>
    <t>Муниципальная программа «Развитие культуры в сельском поселении  Выкатной  на 2020-2022годы»</t>
  </si>
  <si>
    <t>0500000000</t>
  </si>
  <si>
    <t>0500000590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</si>
  <si>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</si>
  <si>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</si>
  <si>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</si>
  <si>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Муниципальная 
программа «Развитие и спорта 
и туризма на территории 
сельского поселения Выкатной 
На 2020 – 2022 годы»</t>
  </si>
  <si>
    <t>От 07.05.2020 №00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</si>
</sst>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0.0"/>
    <numFmt numFmtId="168" formatCode="000"/>
    <numFmt numFmtId="169" formatCode="0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59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6" fontId="2" fillId="34" borderId="10" xfId="59" applyFont="1" applyFill="1" applyBorder="1" applyAlignment="1" applyProtection="1">
      <alignment horizontal="center" vertical="center" wrapText="1"/>
      <protection/>
    </xf>
    <xf numFmtId="167" fontId="3" fillId="35" borderId="11" xfId="0" applyNumberFormat="1" applyFont="1" applyFill="1" applyBorder="1" applyAlignment="1">
      <alignment horizontal="center" vertical="center" wrapText="1"/>
    </xf>
    <xf numFmtId="167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59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6" fontId="2" fillId="35" borderId="10" xfId="59" applyFont="1" applyFill="1" applyBorder="1" applyAlignment="1" applyProtection="1">
      <alignment horizontal="center" vertical="center" wrapText="1"/>
      <protection/>
    </xf>
    <xf numFmtId="167" fontId="2" fillId="35" borderId="11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6" fontId="2" fillId="0" borderId="10" xfId="59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6" fontId="2" fillId="36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6" fontId="2" fillId="37" borderId="1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6" fontId="3" fillId="36" borderId="10" xfId="59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6" fontId="7" fillId="0" borderId="10" xfId="59" applyFont="1" applyFill="1" applyBorder="1" applyAlignment="1" applyProtection="1">
      <alignment horizontal="center" vertical="center" wrapText="1"/>
      <protection/>
    </xf>
    <xf numFmtId="166" fontId="7" fillId="33" borderId="10" xfId="59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6" fontId="2" fillId="38" borderId="10" xfId="59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6" fontId="3" fillId="37" borderId="10" xfId="59" applyFont="1" applyFill="1" applyBorder="1" applyAlignment="1" applyProtection="1">
      <alignment horizontal="center" vertical="center" wrapText="1"/>
      <protection/>
    </xf>
    <xf numFmtId="166" fontId="8" fillId="0" borderId="10" xfId="59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6" fontId="7" fillId="37" borderId="10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6" fontId="3" fillId="35" borderId="10" xfId="59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6" fontId="3" fillId="34" borderId="10" xfId="59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6" fontId="7" fillId="35" borderId="10" xfId="59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6" fontId="8" fillId="37" borderId="10" xfId="59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2" fillId="34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 wrapText="1"/>
    </xf>
    <xf numFmtId="167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2" fillId="38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7" fontId="3" fillId="37" borderId="10" xfId="0" applyNumberFormat="1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7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67" fontId="8" fillId="37" borderId="10" xfId="0" applyNumberFormat="1" applyFont="1" applyFill="1" applyBorder="1" applyAlignment="1">
      <alignment horizontal="center" vertical="center" wrapText="1"/>
    </xf>
    <xf numFmtId="167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168" fontId="2" fillId="35" borderId="15" xfId="33" applyNumberFormat="1" applyFont="1" applyFill="1" applyBorder="1" applyAlignment="1" applyProtection="1">
      <alignment vertical="center" wrapText="1"/>
      <protection hidden="1"/>
    </xf>
    <xf numFmtId="168" fontId="7" fillId="35" borderId="15" xfId="33" applyNumberFormat="1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166" fontId="8" fillId="35" borderId="10" xfId="59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169" fontId="2" fillId="35" borderId="15" xfId="33" applyNumberFormat="1" applyFont="1" applyFill="1" applyBorder="1" applyAlignment="1" applyProtection="1">
      <alignment vertical="center" wrapText="1"/>
      <protection hidden="1"/>
    </xf>
    <xf numFmtId="168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9" fontId="7" fillId="35" borderId="15" xfId="33" applyNumberFormat="1" applyFont="1" applyFill="1" applyBorder="1" applyAlignment="1" applyProtection="1">
      <alignment vertical="center" wrapText="1"/>
      <protection hidden="1"/>
    </xf>
    <xf numFmtId="168" fontId="7" fillId="35" borderId="15" xfId="33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horizontal="justify"/>
    </xf>
    <xf numFmtId="168" fontId="2" fillId="35" borderId="15" xfId="3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35" borderId="15" xfId="59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horizontal="center" vertical="center"/>
    </xf>
    <xf numFmtId="168" fontId="7" fillId="35" borderId="15" xfId="3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9.00390625" defaultRowHeight="12.75"/>
  <cols>
    <col min="1" max="1" width="53.75390625" style="1" customWidth="1"/>
    <col min="2" max="2" width="7.25390625" style="1" customWidth="1"/>
    <col min="3" max="3" width="5.375" style="1" customWidth="1"/>
    <col min="4" max="4" width="5.125" style="1" customWidth="1"/>
    <col min="5" max="5" width="17.75390625" style="1" customWidth="1"/>
    <col min="6" max="6" width="6.25390625" style="1" customWidth="1"/>
    <col min="7" max="7" width="19.375" style="1" customWidth="1"/>
    <col min="8" max="8" width="19.87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75390625" style="1" hidden="1" customWidth="1"/>
    <col min="19" max="19" width="8.875" style="1" hidden="1" customWidth="1"/>
    <col min="20" max="20" width="9.75390625" style="1" hidden="1" customWidth="1"/>
    <col min="21" max="16384" width="9.00390625" style="1" customWidth="1"/>
  </cols>
  <sheetData>
    <row r="1" spans="7:9" ht="18.75" customHeight="1">
      <c r="G1" s="174" t="s">
        <v>0</v>
      </c>
      <c r="H1" s="174"/>
      <c r="I1" s="174"/>
    </row>
    <row r="2" spans="8:9" ht="18.75" customHeight="1">
      <c r="H2" s="174" t="s">
        <v>1</v>
      </c>
      <c r="I2" s="174"/>
    </row>
    <row r="3" spans="8:9" ht="18.75" customHeight="1">
      <c r="H3" s="174" t="s">
        <v>2</v>
      </c>
      <c r="I3" s="174"/>
    </row>
    <row r="4" spans="8:9" ht="18.75" customHeight="1">
      <c r="H4" s="174" t="s">
        <v>3</v>
      </c>
      <c r="I4" s="174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75" t="s">
        <v>4</v>
      </c>
      <c r="B7" s="175"/>
      <c r="C7" s="175"/>
      <c r="D7" s="175"/>
      <c r="E7" s="175"/>
      <c r="F7" s="175"/>
      <c r="G7" s="175"/>
      <c r="H7" s="175"/>
      <c r="I7" s="175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 aca="true" t="shared" si="1" ref="H13:S15">H14</f>
        <v>1173.4</v>
      </c>
      <c r="I13" s="20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 t="shared" si="1"/>
        <v>1173.4</v>
      </c>
      <c r="I14" s="26">
        <f t="shared" si="1"/>
        <v>0</v>
      </c>
      <c r="J14" s="21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0</v>
      </c>
      <c r="R14" s="22">
        <f t="shared" si="1"/>
        <v>0</v>
      </c>
      <c r="S14" s="22">
        <f t="shared" si="1"/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 t="shared" si="1"/>
        <v>1173.4</v>
      </c>
      <c r="I15" s="26">
        <f t="shared" si="1"/>
        <v>0</v>
      </c>
      <c r="J15" s="21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1"/>
        <v>0</v>
      </c>
      <c r="P15" s="22">
        <f t="shared" si="1"/>
        <v>0</v>
      </c>
      <c r="Q15" s="22">
        <f t="shared" si="1"/>
        <v>0</v>
      </c>
      <c r="R15" s="22">
        <f t="shared" si="1"/>
        <v>0</v>
      </c>
      <c r="S15" s="22">
        <f t="shared" si="1"/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2" ref="J24:S24">J25</f>
        <v>0</v>
      </c>
      <c r="K24" s="33">
        <f t="shared" si="2"/>
        <v>0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3">
        <f t="shared" si="2"/>
        <v>0</v>
      </c>
      <c r="S24" s="33">
        <f t="shared" si="2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 aca="true" t="shared" si="3" ref="H35:I38">H36</f>
        <v>113.2</v>
      </c>
      <c r="I35" s="39">
        <f t="shared" si="3"/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 t="shared" si="3"/>
        <v>113.2</v>
      </c>
      <c r="I36" s="26">
        <f t="shared" si="3"/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 t="shared" si="3"/>
        <v>113.2</v>
      </c>
      <c r="I37" s="26">
        <f t="shared" si="3"/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 t="shared" si="3"/>
        <v>113.2</v>
      </c>
      <c r="I38" s="26">
        <f t="shared" si="3"/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 aca="true" t="shared" si="4" ref="H58:I60">H59</f>
        <v>0</v>
      </c>
      <c r="I58" s="62">
        <f t="shared" si="4"/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 t="shared" si="4"/>
        <v>0</v>
      </c>
      <c r="I59" s="26">
        <f t="shared" si="4"/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 t="shared" si="4"/>
        <v>0</v>
      </c>
      <c r="I60" s="26">
        <f t="shared" si="4"/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 aca="true" t="shared" si="5" ref="H82:I85">H83</f>
        <v>14.3</v>
      </c>
      <c r="I82" s="68">
        <f t="shared" si="5"/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 t="shared" si="5"/>
        <v>14.3</v>
      </c>
      <c r="I83" s="68">
        <f t="shared" si="5"/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 t="shared" si="5"/>
        <v>14.3</v>
      </c>
      <c r="I84" s="68">
        <f t="shared" si="5"/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 t="shared" si="5"/>
        <v>14.3</v>
      </c>
      <c r="I85" s="68">
        <f t="shared" si="5"/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6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6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7" ref="G89:G164">H89+I89</f>
        <v>50</v>
      </c>
      <c r="H89" s="68">
        <f t="shared" si="6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7"/>
        <v>50</v>
      </c>
      <c r="H90" s="68">
        <f t="shared" si="6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7"/>
        <v>50</v>
      </c>
      <c r="H91" s="68">
        <f t="shared" si="6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7"/>
        <v>50</v>
      </c>
      <c r="H92" s="68">
        <f t="shared" si="6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7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7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7"/>
        <v>16</v>
      </c>
      <c r="H95" s="26">
        <f aca="true" t="shared" si="8" ref="H95:I97">H96</f>
        <v>16</v>
      </c>
      <c r="I95" s="26">
        <f t="shared" si="8"/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7"/>
        <v>16</v>
      </c>
      <c r="H96" s="26">
        <f t="shared" si="8"/>
        <v>16</v>
      </c>
      <c r="I96" s="26">
        <f t="shared" si="8"/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7"/>
        <v>16</v>
      </c>
      <c r="H97" s="26">
        <f t="shared" si="8"/>
        <v>16</v>
      </c>
      <c r="I97" s="26">
        <f t="shared" si="8"/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7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7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7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7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7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7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7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7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7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7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7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7"/>
        <v>6.9</v>
      </c>
      <c r="H109" s="68">
        <v>6.9</v>
      </c>
      <c r="I109" s="68">
        <v>0</v>
      </c>
    </row>
    <row r="110" spans="1:9" ht="281.2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7"/>
        <v>0</v>
      </c>
      <c r="H110" s="26">
        <f aca="true" t="shared" si="9" ref="H110:I112">H111</f>
        <v>0</v>
      </c>
      <c r="I110" s="26">
        <f t="shared" si="9"/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7"/>
        <v>0</v>
      </c>
      <c r="H111" s="69">
        <f t="shared" si="9"/>
        <v>0</v>
      </c>
      <c r="I111" s="69">
        <f t="shared" si="9"/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7"/>
        <v>0</v>
      </c>
      <c r="H112" s="69">
        <f t="shared" si="9"/>
        <v>0</v>
      </c>
      <c r="I112" s="69">
        <f t="shared" si="9"/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7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7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7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7"/>
        <v>0</v>
      </c>
      <c r="H116" s="31">
        <f aca="true" t="shared" si="10" ref="H116:I120">H117</f>
        <v>0</v>
      </c>
      <c r="I116" s="31">
        <f t="shared" si="10"/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7"/>
        <v>0</v>
      </c>
      <c r="H117" s="26">
        <f t="shared" si="10"/>
        <v>0</v>
      </c>
      <c r="I117" s="26">
        <f t="shared" si="10"/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7"/>
        <v>0</v>
      </c>
      <c r="H118" s="26">
        <f t="shared" si="10"/>
        <v>0</v>
      </c>
      <c r="I118" s="26">
        <f t="shared" si="10"/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7"/>
        <v>0</v>
      </c>
      <c r="H119" s="26">
        <f t="shared" si="10"/>
        <v>0</v>
      </c>
      <c r="I119" s="26">
        <f t="shared" si="10"/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7"/>
        <v>0</v>
      </c>
      <c r="H120" s="26">
        <f t="shared" si="10"/>
        <v>0</v>
      </c>
      <c r="I120" s="26">
        <f t="shared" si="10"/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7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7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7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7"/>
        <v>0</v>
      </c>
      <c r="H124" s="83">
        <f aca="true" t="shared" si="11" ref="H124:I126">H125</f>
        <v>0</v>
      </c>
      <c r="I124" s="83">
        <f t="shared" si="11"/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7"/>
        <v>0</v>
      </c>
      <c r="H125" s="69">
        <f t="shared" si="11"/>
        <v>0</v>
      </c>
      <c r="I125" s="69">
        <f t="shared" si="11"/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7"/>
        <v>0</v>
      </c>
      <c r="H126" s="69">
        <f t="shared" si="11"/>
        <v>0</v>
      </c>
      <c r="I126" s="69">
        <f t="shared" si="11"/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7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7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7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7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7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7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7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7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7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7"/>
        <v>0</v>
      </c>
      <c r="H136" s="69">
        <f aca="true" t="shared" si="12" ref="H136:I138">H137</f>
        <v>0</v>
      </c>
      <c r="I136" s="69">
        <f t="shared" si="12"/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7"/>
        <v>0</v>
      </c>
      <c r="H137" s="69">
        <f t="shared" si="12"/>
        <v>0</v>
      </c>
      <c r="I137" s="69">
        <f t="shared" si="12"/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7"/>
        <v>0</v>
      </c>
      <c r="H138" s="69">
        <f t="shared" si="12"/>
        <v>0</v>
      </c>
      <c r="I138" s="69">
        <f t="shared" si="12"/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7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7"/>
        <v>2100</v>
      </c>
      <c r="H140" s="69">
        <f aca="true" t="shared" si="13" ref="H140:I142">H141</f>
        <v>2100</v>
      </c>
      <c r="I140" s="69">
        <f t="shared" si="13"/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7"/>
        <v>2100</v>
      </c>
      <c r="H141" s="69">
        <f t="shared" si="13"/>
        <v>2100</v>
      </c>
      <c r="I141" s="69">
        <f t="shared" si="13"/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7"/>
        <v>2100</v>
      </c>
      <c r="H142" s="69">
        <f t="shared" si="13"/>
        <v>2100</v>
      </c>
      <c r="I142" s="69">
        <f t="shared" si="13"/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7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7"/>
        <v>449.8</v>
      </c>
      <c r="H144" s="74">
        <f aca="true" t="shared" si="14" ref="H144:I147">H145</f>
        <v>449.8</v>
      </c>
      <c r="I144" s="74">
        <f t="shared" si="14"/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7"/>
        <v>449.8</v>
      </c>
      <c r="H145" s="26">
        <f t="shared" si="14"/>
        <v>449.8</v>
      </c>
      <c r="I145" s="26">
        <f t="shared" si="14"/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7"/>
        <v>449.8</v>
      </c>
      <c r="H146" s="26">
        <f t="shared" si="14"/>
        <v>449.8</v>
      </c>
      <c r="I146" s="26">
        <f t="shared" si="14"/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7"/>
        <v>449.8</v>
      </c>
      <c r="H147" s="26">
        <f t="shared" si="14"/>
        <v>449.8</v>
      </c>
      <c r="I147" s="26">
        <f t="shared" si="14"/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7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7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7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7"/>
        <v>641.7</v>
      </c>
      <c r="H151" s="48">
        <f aca="true" t="shared" si="15" ref="H151:I153">H152</f>
        <v>641.7</v>
      </c>
      <c r="I151" s="48">
        <f t="shared" si="15"/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7"/>
        <v>641.7</v>
      </c>
      <c r="H152" s="26">
        <f t="shared" si="15"/>
        <v>641.7</v>
      </c>
      <c r="I152" s="26">
        <f t="shared" si="15"/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7"/>
        <v>641.7</v>
      </c>
      <c r="H153" s="26">
        <f t="shared" si="15"/>
        <v>641.7</v>
      </c>
      <c r="I153" s="26">
        <f t="shared" si="15"/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7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7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7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7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7"/>
        <v>70</v>
      </c>
      <c r="H158" s="48">
        <f aca="true" t="shared" si="16" ref="H158:I162">H159</f>
        <v>70</v>
      </c>
      <c r="I158" s="48">
        <f t="shared" si="16"/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7"/>
        <v>70</v>
      </c>
      <c r="H159" s="26">
        <f t="shared" si="16"/>
        <v>70</v>
      </c>
      <c r="I159" s="26">
        <f t="shared" si="16"/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7"/>
        <v>70</v>
      </c>
      <c r="H160" s="26">
        <f t="shared" si="16"/>
        <v>70</v>
      </c>
      <c r="I160" s="26">
        <f t="shared" si="16"/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7"/>
        <v>70</v>
      </c>
      <c r="H161" s="26">
        <f t="shared" si="16"/>
        <v>70</v>
      </c>
      <c r="I161" s="26">
        <f t="shared" si="16"/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7"/>
        <v>70</v>
      </c>
      <c r="H162" s="26">
        <f t="shared" si="16"/>
        <v>70</v>
      </c>
      <c r="I162" s="26">
        <f t="shared" si="16"/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7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7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17" ref="G170:G180">H170+I170</f>
        <v>900</v>
      </c>
      <c r="H170" s="48">
        <f aca="true" t="shared" si="18" ref="H170:I173">H171</f>
        <v>900</v>
      </c>
      <c r="I170" s="48">
        <f t="shared" si="18"/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17"/>
        <v>900</v>
      </c>
      <c r="H171" s="26">
        <f t="shared" si="18"/>
        <v>900</v>
      </c>
      <c r="I171" s="26">
        <f t="shared" si="18"/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17"/>
        <v>900</v>
      </c>
      <c r="H172" s="26">
        <f t="shared" si="18"/>
        <v>900</v>
      </c>
      <c r="I172" s="26">
        <f t="shared" si="18"/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17"/>
        <v>900</v>
      </c>
      <c r="H173" s="26">
        <f t="shared" si="18"/>
        <v>900</v>
      </c>
      <c r="I173" s="26">
        <f t="shared" si="18"/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17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17"/>
        <v>301.6</v>
      </c>
      <c r="H175" s="48">
        <f aca="true" t="shared" si="19" ref="H175:I178">H176</f>
        <v>301.6</v>
      </c>
      <c r="I175" s="48">
        <f t="shared" si="19"/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17"/>
        <v>301.6</v>
      </c>
      <c r="H176" s="26">
        <f t="shared" si="19"/>
        <v>301.6</v>
      </c>
      <c r="I176" s="26">
        <f t="shared" si="19"/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17"/>
        <v>301.6</v>
      </c>
      <c r="H177" s="26">
        <f t="shared" si="19"/>
        <v>301.6</v>
      </c>
      <c r="I177" s="26">
        <f t="shared" si="19"/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17"/>
        <v>301.6</v>
      </c>
      <c r="H178" s="26">
        <f t="shared" si="19"/>
        <v>301.6</v>
      </c>
      <c r="I178" s="26">
        <f t="shared" si="19"/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17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17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20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20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20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20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20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20"/>
        <v>3</v>
      </c>
      <c r="H190" s="10">
        <f aca="true" t="shared" si="21" ref="H190:I192">H191</f>
        <v>3</v>
      </c>
      <c r="I190" s="10">
        <f t="shared" si="21"/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20"/>
        <v>3</v>
      </c>
      <c r="H191" s="26">
        <f t="shared" si="21"/>
        <v>3</v>
      </c>
      <c r="I191" s="26">
        <f t="shared" si="21"/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20"/>
        <v>3</v>
      </c>
      <c r="H192" s="26">
        <f t="shared" si="21"/>
        <v>3</v>
      </c>
      <c r="I192" s="26">
        <f t="shared" si="21"/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20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20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20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20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20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20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20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20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20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20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20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20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20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20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20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20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20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20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20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20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20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20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20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20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20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20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20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20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20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20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20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20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20"/>
        <v>60</v>
      </c>
      <c r="H225" s="110">
        <f aca="true" t="shared" si="22" ref="H225:H230">H226</f>
        <v>60</v>
      </c>
      <c r="I225" s="110">
        <f aca="true" t="shared" si="23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20"/>
        <v>60</v>
      </c>
      <c r="H226" s="69">
        <f t="shared" si="22"/>
        <v>60</v>
      </c>
      <c r="I226" s="69">
        <f t="shared" si="23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20"/>
        <v>60</v>
      </c>
      <c r="H227" s="69">
        <f t="shared" si="22"/>
        <v>60</v>
      </c>
      <c r="I227" s="69">
        <f t="shared" si="23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20"/>
        <v>60</v>
      </c>
      <c r="H228" s="69">
        <f t="shared" si="22"/>
        <v>60</v>
      </c>
      <c r="I228" s="69">
        <f t="shared" si="23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20"/>
        <v>60</v>
      </c>
      <c r="H229" s="69">
        <f t="shared" si="22"/>
        <v>60</v>
      </c>
      <c r="I229" s="69">
        <f t="shared" si="23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20"/>
        <v>60</v>
      </c>
      <c r="H230" s="69">
        <f t="shared" si="22"/>
        <v>60</v>
      </c>
      <c r="I230" s="69">
        <f t="shared" si="23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20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20"/>
        <v>1870.2</v>
      </c>
      <c r="H232" s="110">
        <f aca="true" t="shared" si="24" ref="H232:I234">H233</f>
        <v>1870.2</v>
      </c>
      <c r="I232" s="110">
        <f t="shared" si="24"/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20"/>
        <v>1870.2</v>
      </c>
      <c r="H233" s="69">
        <f t="shared" si="24"/>
        <v>1870.2</v>
      </c>
      <c r="I233" s="69">
        <f t="shared" si="24"/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20"/>
        <v>1870.2</v>
      </c>
      <c r="H234" s="69">
        <f t="shared" si="24"/>
        <v>1870.2</v>
      </c>
      <c r="I234" s="69">
        <f t="shared" si="24"/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20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20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20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20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20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20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20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20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20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20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20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20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20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20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20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9.00390625" defaultRowHeight="12.75"/>
  <cols>
    <col min="1" max="1" width="53.75390625" style="1" customWidth="1"/>
    <col min="2" max="2" width="7.25390625" style="1" customWidth="1"/>
    <col min="3" max="3" width="5.375" style="1" customWidth="1"/>
    <col min="4" max="4" width="5.125" style="1" customWidth="1"/>
    <col min="5" max="5" width="15.875" style="1" customWidth="1"/>
    <col min="6" max="6" width="5.75390625" style="1" customWidth="1"/>
    <col min="7" max="7" width="12.375" style="1" customWidth="1"/>
    <col min="8" max="8" width="15.00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75390625" style="1" hidden="1" customWidth="1"/>
    <col min="19" max="19" width="8.875" style="1" hidden="1" customWidth="1"/>
    <col min="20" max="20" width="9.75390625" style="1" hidden="1" customWidth="1"/>
    <col min="21" max="16384" width="9.00390625" style="1" customWidth="1"/>
  </cols>
  <sheetData>
    <row r="1" spans="7:9" ht="18.75" customHeight="1">
      <c r="G1" s="174" t="s">
        <v>0</v>
      </c>
      <c r="H1" s="174"/>
      <c r="I1" s="174"/>
    </row>
    <row r="2" spans="8:9" ht="18.75" customHeight="1">
      <c r="H2" s="174" t="s">
        <v>1</v>
      </c>
      <c r="I2" s="174"/>
    </row>
    <row r="3" spans="8:9" ht="18.75" customHeight="1">
      <c r="H3" s="174" t="s">
        <v>211</v>
      </c>
      <c r="I3" s="174"/>
    </row>
    <row r="4" spans="8:9" ht="18.75" customHeight="1">
      <c r="H4" s="174" t="s">
        <v>212</v>
      </c>
      <c r="I4" s="174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75" t="s">
        <v>213</v>
      </c>
      <c r="B7" s="175"/>
      <c r="C7" s="175"/>
      <c r="D7" s="175"/>
      <c r="E7" s="175"/>
      <c r="F7" s="175"/>
      <c r="G7" s="175"/>
      <c r="H7" s="175"/>
      <c r="I7" s="175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 aca="true" t="shared" si="0" ref="G13:S15">G14</f>
        <v>1590</v>
      </c>
      <c r="H13" s="121">
        <f t="shared" si="0"/>
        <v>1590</v>
      </c>
      <c r="I13" s="121">
        <f t="shared" si="0"/>
        <v>0</v>
      </c>
      <c r="J13" s="21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 t="shared" si="0"/>
        <v>1590</v>
      </c>
      <c r="H14" s="122">
        <f t="shared" si="0"/>
        <v>1590</v>
      </c>
      <c r="I14" s="122">
        <f t="shared" si="0"/>
        <v>0</v>
      </c>
      <c r="J14" s="21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 t="shared" si="0"/>
        <v>1590</v>
      </c>
      <c r="H15" s="122">
        <f t="shared" si="0"/>
        <v>1590</v>
      </c>
      <c r="I15" s="122">
        <f t="shared" si="0"/>
        <v>0</v>
      </c>
      <c r="J15" s="21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  <c r="S15" s="22">
        <f t="shared" si="0"/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 aca="true" t="shared" si="1" ref="G22:I23">G23</f>
        <v>3357</v>
      </c>
      <c r="H22" s="122">
        <f t="shared" si="1"/>
        <v>3357</v>
      </c>
      <c r="I22" s="122">
        <f t="shared" si="1"/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 t="shared" si="1"/>
        <v>3357</v>
      </c>
      <c r="H23" s="122">
        <f t="shared" si="1"/>
        <v>3357</v>
      </c>
      <c r="I23" s="122">
        <f t="shared" si="1"/>
        <v>0</v>
      </c>
      <c r="J23" s="32">
        <f aca="true" t="shared" si="2" ref="J23:S23">J24</f>
        <v>0</v>
      </c>
      <c r="K23" s="33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0</v>
      </c>
      <c r="P23" s="33">
        <f t="shared" si="2"/>
        <v>0</v>
      </c>
      <c r="Q23" s="33">
        <f t="shared" si="2"/>
        <v>0</v>
      </c>
      <c r="R23" s="33">
        <f t="shared" si="2"/>
        <v>0</v>
      </c>
      <c r="S23" s="33">
        <f t="shared" si="2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 aca="true" t="shared" si="3" ref="G27:I28">G28</f>
        <v>5210</v>
      </c>
      <c r="H27" s="121">
        <f t="shared" si="3"/>
        <v>5210</v>
      </c>
      <c r="I27" s="121">
        <f t="shared" si="3"/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 t="shared" si="3"/>
        <v>5210</v>
      </c>
      <c r="H28" s="122">
        <f t="shared" si="3"/>
        <v>5210</v>
      </c>
      <c r="I28" s="122">
        <f t="shared" si="3"/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 aca="true" t="shared" si="4" ref="G32:I35">G33</f>
        <v>13.9</v>
      </c>
      <c r="H32" s="124">
        <f t="shared" si="4"/>
        <v>13.9</v>
      </c>
      <c r="I32" s="124">
        <f t="shared" si="4"/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 t="shared" si="4"/>
        <v>13.9</v>
      </c>
      <c r="H33" s="122">
        <f t="shared" si="4"/>
        <v>13.9</v>
      </c>
      <c r="I33" s="122">
        <f t="shared" si="4"/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 t="shared" si="4"/>
        <v>13.9</v>
      </c>
      <c r="H34" s="122">
        <f t="shared" si="4"/>
        <v>13.9</v>
      </c>
      <c r="I34" s="122">
        <f t="shared" si="4"/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 t="shared" si="4"/>
        <v>13.9</v>
      </c>
      <c r="H35" s="122">
        <f t="shared" si="4"/>
        <v>13.9</v>
      </c>
      <c r="I35" s="122">
        <f t="shared" si="4"/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 aca="true" t="shared" si="5" ref="G37:I38">G38</f>
        <v>1106.9</v>
      </c>
      <c r="H37" s="125">
        <f t="shared" si="5"/>
        <v>1106.9</v>
      </c>
      <c r="I37" s="125">
        <f t="shared" si="5"/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 t="shared" si="5"/>
        <v>1106.9</v>
      </c>
      <c r="H38" s="122">
        <f t="shared" si="5"/>
        <v>1106.9</v>
      </c>
      <c r="I38" s="122">
        <f t="shared" si="5"/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 aca="true" t="shared" si="6" ref="G40:I41">G41</f>
        <v>256.5</v>
      </c>
      <c r="H40" s="122">
        <f t="shared" si="6"/>
        <v>256.5</v>
      </c>
      <c r="I40" s="122">
        <f t="shared" si="6"/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 t="shared" si="6"/>
        <v>256.5</v>
      </c>
      <c r="H41" s="122">
        <f t="shared" si="6"/>
        <v>256.5</v>
      </c>
      <c r="I41" s="122">
        <f t="shared" si="6"/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 aca="true" t="shared" si="7" ref="G43:I44">G44</f>
        <v>830.4</v>
      </c>
      <c r="H43" s="122">
        <f t="shared" si="7"/>
        <v>830.4</v>
      </c>
      <c r="I43" s="122">
        <f t="shared" si="7"/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 t="shared" si="7"/>
        <v>830.4</v>
      </c>
      <c r="H44" s="122">
        <f t="shared" si="7"/>
        <v>830.4</v>
      </c>
      <c r="I44" s="122">
        <f t="shared" si="7"/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8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8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8"/>
        <v>168</v>
      </c>
      <c r="H50" s="127">
        <f aca="true" t="shared" si="9" ref="H50:I53">H51</f>
        <v>0</v>
      </c>
      <c r="I50" s="127">
        <f t="shared" si="9"/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8"/>
        <v>168</v>
      </c>
      <c r="H51" s="122">
        <f t="shared" si="9"/>
        <v>0</v>
      </c>
      <c r="I51" s="122">
        <f t="shared" si="9"/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8"/>
        <v>168</v>
      </c>
      <c r="H52" s="122">
        <f t="shared" si="9"/>
        <v>0</v>
      </c>
      <c r="I52" s="122">
        <f t="shared" si="9"/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8"/>
        <v>168</v>
      </c>
      <c r="H53" s="122">
        <f t="shared" si="9"/>
        <v>0</v>
      </c>
      <c r="I53" s="122">
        <f t="shared" si="9"/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8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8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8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8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 aca="true" t="shared" si="10" ref="G58:I59">G59</f>
        <v>24.8</v>
      </c>
      <c r="H58" s="122">
        <f t="shared" si="10"/>
        <v>0</v>
      </c>
      <c r="I58" s="122">
        <f t="shared" si="10"/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 t="shared" si="10"/>
        <v>24.8</v>
      </c>
      <c r="H59" s="122">
        <f t="shared" si="10"/>
        <v>0</v>
      </c>
      <c r="I59" s="122">
        <f t="shared" si="10"/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11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11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11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11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11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11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11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11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11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11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11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11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11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11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11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11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11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11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11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11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11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11"/>
        <v>19</v>
      </c>
      <c r="H81" s="122">
        <f aca="true" t="shared" si="12" ref="H81:H86">H82</f>
        <v>19</v>
      </c>
      <c r="I81" s="122">
        <f aca="true" t="shared" si="13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11"/>
        <v>19</v>
      </c>
      <c r="H82" s="122">
        <f t="shared" si="12"/>
        <v>19</v>
      </c>
      <c r="I82" s="122">
        <f t="shared" si="13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11"/>
        <v>19</v>
      </c>
      <c r="H83" s="122">
        <f t="shared" si="12"/>
        <v>19</v>
      </c>
      <c r="I83" s="122">
        <f t="shared" si="13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11"/>
        <v>19</v>
      </c>
      <c r="H84" s="122">
        <f t="shared" si="12"/>
        <v>19</v>
      </c>
      <c r="I84" s="122">
        <f t="shared" si="13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11"/>
        <v>19</v>
      </c>
      <c r="H85" s="122">
        <f t="shared" si="12"/>
        <v>19</v>
      </c>
      <c r="I85" s="122">
        <f t="shared" si="13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11"/>
        <v>19</v>
      </c>
      <c r="H86" s="122">
        <f t="shared" si="12"/>
        <v>19</v>
      </c>
      <c r="I86" s="122">
        <f t="shared" si="13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11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11"/>
        <v>8</v>
      </c>
      <c r="H88" s="125">
        <f aca="true" t="shared" si="14" ref="H88:I90">H89</f>
        <v>8</v>
      </c>
      <c r="I88" s="125">
        <f t="shared" si="14"/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11"/>
        <v>8</v>
      </c>
      <c r="H89" s="122">
        <f t="shared" si="14"/>
        <v>8</v>
      </c>
      <c r="I89" s="122">
        <f t="shared" si="14"/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11"/>
        <v>8</v>
      </c>
      <c r="H90" s="122">
        <f t="shared" si="14"/>
        <v>8</v>
      </c>
      <c r="I90" s="122">
        <f t="shared" si="14"/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11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11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11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 aca="true" t="shared" si="15" ref="G95:I99">G96</f>
        <v>65.6</v>
      </c>
      <c r="H95" s="33">
        <f t="shared" si="15"/>
        <v>65.6</v>
      </c>
      <c r="I95" s="33">
        <f t="shared" si="15"/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 t="shared" si="15"/>
        <v>65.6</v>
      </c>
      <c r="H96" s="122">
        <f t="shared" si="15"/>
        <v>65.6</v>
      </c>
      <c r="I96" s="122">
        <f t="shared" si="15"/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 t="shared" si="15"/>
        <v>65.6</v>
      </c>
      <c r="H97" s="122">
        <f t="shared" si="15"/>
        <v>65.6</v>
      </c>
      <c r="I97" s="122">
        <f t="shared" si="15"/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 t="shared" si="15"/>
        <v>65.6</v>
      </c>
      <c r="H98" s="122">
        <f t="shared" si="15"/>
        <v>65.6</v>
      </c>
      <c r="I98" s="122">
        <f t="shared" si="15"/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 t="shared" si="15"/>
        <v>65.6</v>
      </c>
      <c r="H99" s="122">
        <f t="shared" si="15"/>
        <v>65.6</v>
      </c>
      <c r="I99" s="122">
        <f t="shared" si="15"/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16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16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16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16"/>
        <v>287</v>
      </c>
      <c r="H103" s="135">
        <f aca="true" t="shared" si="17" ref="H103:I105">H104</f>
        <v>287</v>
      </c>
      <c r="I103" s="135">
        <f t="shared" si="17"/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16"/>
        <v>287</v>
      </c>
      <c r="H104" s="130">
        <f t="shared" si="17"/>
        <v>287</v>
      </c>
      <c r="I104" s="130">
        <f t="shared" si="17"/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16"/>
        <v>287</v>
      </c>
      <c r="H105" s="130">
        <f t="shared" si="17"/>
        <v>287</v>
      </c>
      <c r="I105" s="130">
        <f t="shared" si="17"/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16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16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16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 aca="true" t="shared" si="18" ref="G109:I113">G110</f>
        <v>400</v>
      </c>
      <c r="H109" s="136">
        <f t="shared" si="18"/>
        <v>400</v>
      </c>
      <c r="I109" s="136">
        <f t="shared" si="18"/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 t="shared" si="18"/>
        <v>400</v>
      </c>
      <c r="H110" s="130">
        <f t="shared" si="18"/>
        <v>400</v>
      </c>
      <c r="I110" s="130">
        <f t="shared" si="18"/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 t="shared" si="18"/>
        <v>400</v>
      </c>
      <c r="H111" s="130">
        <f t="shared" si="18"/>
        <v>400</v>
      </c>
      <c r="I111" s="130">
        <f t="shared" si="18"/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 t="shared" si="18"/>
        <v>400</v>
      </c>
      <c r="H112" s="130">
        <f t="shared" si="18"/>
        <v>400</v>
      </c>
      <c r="I112" s="130">
        <f t="shared" si="18"/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 t="shared" si="18"/>
        <v>400</v>
      </c>
      <c r="H113" s="130">
        <f t="shared" si="18"/>
        <v>400</v>
      </c>
      <c r="I113" s="130">
        <f t="shared" si="18"/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 aca="true" t="shared" si="19" ref="G115:I118">G116</f>
        <v>296.8</v>
      </c>
      <c r="H115" s="131">
        <f t="shared" si="19"/>
        <v>296.8</v>
      </c>
      <c r="I115" s="131">
        <f t="shared" si="19"/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 t="shared" si="19"/>
        <v>296.8</v>
      </c>
      <c r="H116" s="122">
        <f t="shared" si="19"/>
        <v>296.8</v>
      </c>
      <c r="I116" s="122">
        <f t="shared" si="19"/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 t="shared" si="19"/>
        <v>296.8</v>
      </c>
      <c r="H117" s="122">
        <f t="shared" si="19"/>
        <v>296.8</v>
      </c>
      <c r="I117" s="122">
        <f t="shared" si="19"/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 t="shared" si="19"/>
        <v>296.8</v>
      </c>
      <c r="H118" s="122">
        <f t="shared" si="19"/>
        <v>296.8</v>
      </c>
      <c r="I118" s="122">
        <f t="shared" si="19"/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 aca="true" t="shared" si="20" ref="G124:I126">G125</f>
        <v>0</v>
      </c>
      <c r="H124" s="122">
        <f t="shared" si="20"/>
        <v>0</v>
      </c>
      <c r="I124" s="122">
        <f t="shared" si="20"/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 t="shared" si="20"/>
        <v>0</v>
      </c>
      <c r="H125" s="122">
        <f t="shared" si="20"/>
        <v>0</v>
      </c>
      <c r="I125" s="122">
        <f t="shared" si="20"/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 t="shared" si="20"/>
        <v>0</v>
      </c>
      <c r="H126" s="122">
        <f t="shared" si="20"/>
        <v>0</v>
      </c>
      <c r="I126" s="122">
        <f t="shared" si="20"/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 aca="true" t="shared" si="21" ref="G133:I137">G134</f>
        <v>95.9</v>
      </c>
      <c r="H133" s="125">
        <f t="shared" si="21"/>
        <v>95.9</v>
      </c>
      <c r="I133" s="125">
        <f t="shared" si="21"/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 t="shared" si="21"/>
        <v>95.9</v>
      </c>
      <c r="H134" s="122">
        <f t="shared" si="21"/>
        <v>95.9</v>
      </c>
      <c r="I134" s="122">
        <f t="shared" si="21"/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 t="shared" si="21"/>
        <v>95.9</v>
      </c>
      <c r="H135" s="122">
        <f t="shared" si="21"/>
        <v>95.9</v>
      </c>
      <c r="I135" s="122">
        <f t="shared" si="21"/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 t="shared" si="21"/>
        <v>95.9</v>
      </c>
      <c r="H136" s="122">
        <f t="shared" si="21"/>
        <v>95.9</v>
      </c>
      <c r="I136" s="122">
        <f t="shared" si="21"/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 t="shared" si="21"/>
        <v>95.9</v>
      </c>
      <c r="H137" s="122">
        <f t="shared" si="21"/>
        <v>95.9</v>
      </c>
      <c r="I137" s="122">
        <f t="shared" si="21"/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 aca="true" t="shared" si="22" ref="H139:I143">H140</f>
        <v>545</v>
      </c>
      <c r="I139" s="125">
        <f t="shared" si="22"/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 t="shared" si="22"/>
        <v>545</v>
      </c>
      <c r="I140" s="125">
        <f t="shared" si="22"/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 t="shared" si="22"/>
        <v>545</v>
      </c>
      <c r="I141" s="122">
        <f t="shared" si="22"/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 t="shared" si="22"/>
        <v>545</v>
      </c>
      <c r="I142" s="122">
        <f t="shared" si="22"/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 t="shared" si="22"/>
        <v>545</v>
      </c>
      <c r="I143" s="122">
        <f t="shared" si="22"/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 aca="true" t="shared" si="23" ref="G145:I148">G146</f>
        <v>283.4</v>
      </c>
      <c r="H145" s="125">
        <f t="shared" si="23"/>
        <v>283.4</v>
      </c>
      <c r="I145" s="125">
        <f t="shared" si="23"/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 t="shared" si="23"/>
        <v>283.4</v>
      </c>
      <c r="H146" s="122">
        <f t="shared" si="23"/>
        <v>283.4</v>
      </c>
      <c r="I146" s="122">
        <f t="shared" si="23"/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 t="shared" si="23"/>
        <v>283.4</v>
      </c>
      <c r="H147" s="122">
        <f t="shared" si="23"/>
        <v>283.4</v>
      </c>
      <c r="I147" s="122">
        <f t="shared" si="23"/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 t="shared" si="23"/>
        <v>283.4</v>
      </c>
      <c r="H148" s="122">
        <f t="shared" si="23"/>
        <v>283.4</v>
      </c>
      <c r="I148" s="122">
        <f t="shared" si="23"/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 aca="true" t="shared" si="24" ref="G150:I152">G151</f>
        <v>45.5</v>
      </c>
      <c r="H150" s="120">
        <f t="shared" si="24"/>
        <v>45.5</v>
      </c>
      <c r="I150" s="120">
        <f t="shared" si="24"/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 t="shared" si="24"/>
        <v>45.5</v>
      </c>
      <c r="H151" s="122">
        <f t="shared" si="24"/>
        <v>45.5</v>
      </c>
      <c r="I151" s="122">
        <f t="shared" si="24"/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 t="shared" si="24"/>
        <v>45.5</v>
      </c>
      <c r="H152" s="122">
        <f t="shared" si="24"/>
        <v>45.5</v>
      </c>
      <c r="I152" s="122">
        <f t="shared" si="24"/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 aca="true" t="shared" si="25" ref="G158:I159">G159</f>
        <v>2</v>
      </c>
      <c r="H158" s="130">
        <f t="shared" si="25"/>
        <v>2</v>
      </c>
      <c r="I158" s="130">
        <f t="shared" si="25"/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 t="shared" si="25"/>
        <v>2</v>
      </c>
      <c r="H159" s="130">
        <f t="shared" si="25"/>
        <v>2</v>
      </c>
      <c r="I159" s="130">
        <f t="shared" si="25"/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 aca="true" t="shared" si="26" ref="G162:I165">H162+I162</f>
        <v>0</v>
      </c>
      <c r="H162" s="123">
        <f t="shared" si="26"/>
        <v>0</v>
      </c>
      <c r="I162" s="123">
        <f t="shared" si="26"/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 t="shared" si="26"/>
        <v>0</v>
      </c>
      <c r="H163" s="140">
        <f t="shared" si="26"/>
        <v>0</v>
      </c>
      <c r="I163" s="140">
        <f t="shared" si="26"/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 t="shared" si="26"/>
        <v>0</v>
      </c>
      <c r="H164" s="128">
        <f t="shared" si="26"/>
        <v>0</v>
      </c>
      <c r="I164" s="128">
        <f t="shared" si="26"/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 t="shared" si="26"/>
        <v>0</v>
      </c>
      <c r="H165" s="129">
        <f t="shared" si="26"/>
        <v>0</v>
      </c>
      <c r="I165" s="129">
        <f t="shared" si="26"/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 aca="true" t="shared" si="27" ref="G166:I167">G167</f>
        <v>7178.1</v>
      </c>
      <c r="H166" s="130">
        <f t="shared" si="27"/>
        <v>7178.1</v>
      </c>
      <c r="I166" s="130">
        <f t="shared" si="27"/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 t="shared" si="27"/>
        <v>7178.1</v>
      </c>
      <c r="H167" s="130">
        <f t="shared" si="27"/>
        <v>7178.1</v>
      </c>
      <c r="I167" s="130">
        <f t="shared" si="27"/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28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28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28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28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28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28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28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 aca="true" t="shared" si="29" ref="G177:I178">G178</f>
        <v>1408.6</v>
      </c>
      <c r="H177" s="130">
        <f t="shared" si="29"/>
        <v>1408.6</v>
      </c>
      <c r="I177" s="130">
        <f t="shared" si="29"/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 t="shared" si="29"/>
        <v>1408.6</v>
      </c>
      <c r="H178" s="130">
        <f t="shared" si="29"/>
        <v>1408.6</v>
      </c>
      <c r="I178" s="130">
        <f t="shared" si="29"/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30" ref="G184:G189">G185</f>
        <v>60</v>
      </c>
      <c r="H184" s="141">
        <f aca="true" t="shared" si="31" ref="H184:H189">H185</f>
        <v>60</v>
      </c>
      <c r="I184" s="141">
        <f aca="true" t="shared" si="32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30"/>
        <v>60</v>
      </c>
      <c r="H185" s="130">
        <f t="shared" si="31"/>
        <v>60</v>
      </c>
      <c r="I185" s="130">
        <f t="shared" si="32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30"/>
        <v>60</v>
      </c>
      <c r="H186" s="130">
        <f t="shared" si="31"/>
        <v>60</v>
      </c>
      <c r="I186" s="130">
        <f t="shared" si="32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30"/>
        <v>60</v>
      </c>
      <c r="H187" s="130">
        <f t="shared" si="31"/>
        <v>60</v>
      </c>
      <c r="I187" s="130">
        <f t="shared" si="32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30"/>
        <v>60</v>
      </c>
      <c r="H188" s="130">
        <f t="shared" si="31"/>
        <v>60</v>
      </c>
      <c r="I188" s="130">
        <f t="shared" si="32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30"/>
        <v>60</v>
      </c>
      <c r="H189" s="130">
        <f t="shared" si="31"/>
        <v>60</v>
      </c>
      <c r="I189" s="130">
        <f t="shared" si="32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 aca="true" t="shared" si="33" ref="G191:I193">G192</f>
        <v>1000.1</v>
      </c>
      <c r="H191" s="141">
        <f t="shared" si="33"/>
        <v>1000.1</v>
      </c>
      <c r="I191" s="141">
        <f t="shared" si="33"/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 t="shared" si="33"/>
        <v>1000.1</v>
      </c>
      <c r="H192" s="130">
        <f t="shared" si="33"/>
        <v>1000.1</v>
      </c>
      <c r="I192" s="130">
        <f t="shared" si="33"/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 t="shared" si="33"/>
        <v>1000.1</v>
      </c>
      <c r="H193" s="130">
        <f t="shared" si="33"/>
        <v>1000.1</v>
      </c>
      <c r="I193" s="130">
        <f t="shared" si="33"/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 aca="true" t="shared" si="34" ref="G200:I201">G201</f>
        <v>206.6</v>
      </c>
      <c r="H200" s="129">
        <f t="shared" si="34"/>
        <v>206.6</v>
      </c>
      <c r="I200" s="129">
        <f t="shared" si="34"/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 t="shared" si="34"/>
        <v>206.6</v>
      </c>
      <c r="H201" s="129">
        <f t="shared" si="34"/>
        <v>206.6</v>
      </c>
      <c r="I201" s="129">
        <f t="shared" si="34"/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35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35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35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35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35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35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35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9.00390625" defaultRowHeight="12.75"/>
  <cols>
    <col min="1" max="1" width="53.75390625" style="1" customWidth="1"/>
    <col min="2" max="2" width="7.25390625" style="1" customWidth="1"/>
    <col min="3" max="3" width="5.375" style="1" customWidth="1"/>
    <col min="4" max="4" width="5.125" style="1" customWidth="1"/>
    <col min="5" max="5" width="15.875" style="1" customWidth="1"/>
    <col min="6" max="6" width="7.875" style="1" customWidth="1"/>
    <col min="7" max="7" width="16.75390625" style="1" customWidth="1"/>
    <col min="8" max="8" width="17.25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25390625" style="1" hidden="1" customWidth="1"/>
    <col min="13" max="13" width="7.375" style="1" hidden="1" customWidth="1"/>
    <col min="14" max="14" width="7.253906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75390625" style="1" hidden="1" customWidth="1"/>
    <col min="19" max="19" width="8.875" style="1" hidden="1" customWidth="1"/>
    <col min="20" max="20" width="9.75390625" style="1" hidden="1" customWidth="1"/>
    <col min="21" max="16384" width="9.00390625" style="1" customWidth="1"/>
  </cols>
  <sheetData>
    <row r="1" spans="7:9" ht="18.75" customHeight="1">
      <c r="G1" s="174" t="s">
        <v>0</v>
      </c>
      <c r="H1" s="174"/>
      <c r="I1" s="174"/>
    </row>
    <row r="2" spans="8:9" ht="18.75" customHeight="1">
      <c r="H2" s="174" t="s">
        <v>1</v>
      </c>
      <c r="I2" s="174"/>
    </row>
    <row r="3" spans="8:9" ht="18.75" customHeight="1">
      <c r="H3" s="174" t="s">
        <v>2</v>
      </c>
      <c r="I3" s="174"/>
    </row>
    <row r="4" spans="8:9" ht="18.75" customHeight="1">
      <c r="H4" s="174" t="s">
        <v>238</v>
      </c>
      <c r="I4" s="174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75" t="s">
        <v>239</v>
      </c>
      <c r="B7" s="175"/>
      <c r="C7" s="175"/>
      <c r="D7" s="175"/>
      <c r="E7" s="175"/>
      <c r="F7" s="175"/>
      <c r="G7" s="175"/>
      <c r="H7" s="175"/>
      <c r="I7" s="175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 aca="true" t="shared" si="0" ref="G13:S15">G14</f>
        <v>1590</v>
      </c>
      <c r="H13" s="121">
        <f t="shared" si="0"/>
        <v>1590</v>
      </c>
      <c r="I13" s="121">
        <f t="shared" si="0"/>
        <v>0</v>
      </c>
      <c r="J13" s="21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 t="shared" si="0"/>
        <v>1590</v>
      </c>
      <c r="H14" s="122">
        <f t="shared" si="0"/>
        <v>1590</v>
      </c>
      <c r="I14" s="122">
        <f t="shared" si="0"/>
        <v>0</v>
      </c>
      <c r="J14" s="21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 t="shared" si="0"/>
        <v>1590</v>
      </c>
      <c r="H15" s="122">
        <f t="shared" si="0"/>
        <v>1590</v>
      </c>
      <c r="I15" s="122">
        <f t="shared" si="0"/>
        <v>0</v>
      </c>
      <c r="J15" s="21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  <c r="S15" s="22">
        <f t="shared" si="0"/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1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1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1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1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1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1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1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1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1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1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1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1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1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1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1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1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1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1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1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1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1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1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1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1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1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1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1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1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1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1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1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1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1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1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1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1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1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2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2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2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2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2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2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2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2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2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2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2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2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2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2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7"/>
  <sheetViews>
    <sheetView tabSelected="1" zoomScale="54" zoomScaleNormal="54" zoomScalePageLayoutView="0" workbookViewId="0" topLeftCell="A1">
      <selection activeCell="I6" sqref="I6"/>
    </sheetView>
  </sheetViews>
  <sheetFormatPr defaultColWidth="9.00390625" defaultRowHeight="12.75"/>
  <cols>
    <col min="1" max="1" width="53.75390625" style="1" customWidth="1"/>
    <col min="2" max="2" width="7.25390625" style="1" customWidth="1"/>
    <col min="3" max="3" width="5.375" style="1" customWidth="1"/>
    <col min="4" max="4" width="5.125" style="1" customWidth="1"/>
    <col min="5" max="5" width="16.75390625" style="1" customWidth="1"/>
    <col min="6" max="6" width="6.25390625" style="1" customWidth="1"/>
    <col min="7" max="7" width="20.25390625" style="1" customWidth="1"/>
    <col min="8" max="8" width="19.875" style="1" customWidth="1"/>
    <col min="9" max="9" width="17.25390625" style="1" customWidth="1"/>
    <col min="10" max="10" width="9.75390625" style="1" customWidth="1"/>
    <col min="11" max="247" width="9.00390625" style="1" customWidth="1"/>
  </cols>
  <sheetData>
    <row r="1" spans="7:9" ht="18.75" customHeight="1">
      <c r="G1" s="174" t="s">
        <v>242</v>
      </c>
      <c r="H1" s="174"/>
      <c r="I1" s="174"/>
    </row>
    <row r="2" spans="8:9" ht="18.75" customHeight="1">
      <c r="H2" s="174" t="s">
        <v>243</v>
      </c>
      <c r="I2" s="174"/>
    </row>
    <row r="3" spans="8:9" ht="18.75" customHeight="1">
      <c r="H3" s="174" t="s">
        <v>244</v>
      </c>
      <c r="I3" s="174"/>
    </row>
    <row r="4" spans="8:9" ht="18.75" customHeight="1">
      <c r="H4" s="174" t="s">
        <v>245</v>
      </c>
      <c r="I4" s="174"/>
    </row>
    <row r="5" spans="8:9" ht="18.75" customHeight="1">
      <c r="H5" s="174" t="s">
        <v>284</v>
      </c>
      <c r="I5" s="174"/>
    </row>
    <row r="6" spans="1:2" ht="18.75">
      <c r="A6" s="2"/>
      <c r="B6" s="2"/>
    </row>
    <row r="7" spans="1:2" ht="18.75">
      <c r="A7" s="2"/>
      <c r="B7" s="2"/>
    </row>
    <row r="8" spans="1:9" ht="90.75" customHeight="1">
      <c r="A8" s="175" t="s">
        <v>246</v>
      </c>
      <c r="B8" s="175"/>
      <c r="C8" s="175"/>
      <c r="D8" s="175"/>
      <c r="E8" s="175"/>
      <c r="F8" s="175"/>
      <c r="G8" s="175"/>
      <c r="H8" s="175"/>
      <c r="I8" s="175"/>
    </row>
    <row r="9" spans="1:9" ht="18.75">
      <c r="A9" s="3"/>
      <c r="B9" s="3"/>
      <c r="I9" s="2" t="s">
        <v>247</v>
      </c>
    </row>
    <row r="10" spans="1:9" ht="194.2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27.75" customHeight="1">
      <c r="A12" s="143" t="s">
        <v>25</v>
      </c>
      <c r="B12" s="143"/>
      <c r="C12" s="143"/>
      <c r="D12" s="143"/>
      <c r="E12" s="143"/>
      <c r="F12" s="143"/>
      <c r="G12" s="92">
        <f aca="true" t="shared" si="0" ref="G12:G19">H12+I12</f>
        <v>38370328.68</v>
      </c>
      <c r="H12" s="92">
        <f>H13+H59+H69+H112+H155+H198+H209+H224+H255+H262</f>
        <v>37818140.65</v>
      </c>
      <c r="I12" s="92">
        <f>I13+I59+I69+I112+I155+I198+I209+I224+I255+I262</f>
        <v>552188.03</v>
      </c>
    </row>
    <row r="13" spans="1:9" ht="27" customHeight="1">
      <c r="A13" s="144" t="s">
        <v>26</v>
      </c>
      <c r="B13" s="143">
        <v>650</v>
      </c>
      <c r="C13" s="145" t="s">
        <v>27</v>
      </c>
      <c r="D13" s="145" t="s">
        <v>28</v>
      </c>
      <c r="E13" s="145"/>
      <c r="F13" s="145"/>
      <c r="G13" s="92">
        <f t="shared" si="0"/>
        <v>9232080</v>
      </c>
      <c r="H13" s="92">
        <f>H14+H22+H36+H48+H41</f>
        <v>9232080</v>
      </c>
      <c r="I13" s="92">
        <f>I14+I22+I36+I48</f>
        <v>0</v>
      </c>
    </row>
    <row r="14" spans="1:9" ht="77.25" customHeight="1">
      <c r="A14" s="75" t="s">
        <v>29</v>
      </c>
      <c r="B14" s="29">
        <v>650</v>
      </c>
      <c r="C14" s="30" t="s">
        <v>27</v>
      </c>
      <c r="D14" s="30" t="s">
        <v>30</v>
      </c>
      <c r="E14" s="30" t="s">
        <v>31</v>
      </c>
      <c r="F14" s="30" t="s">
        <v>32</v>
      </c>
      <c r="G14" s="31">
        <f t="shared" si="0"/>
        <v>1357114</v>
      </c>
      <c r="H14" s="31">
        <f aca="true" t="shared" si="1" ref="H14:I17">H15</f>
        <v>1357114</v>
      </c>
      <c r="I14" s="31">
        <f t="shared" si="1"/>
        <v>0</v>
      </c>
    </row>
    <row r="15" spans="1:9" ht="96.75" customHeight="1">
      <c r="A15" s="75" t="s">
        <v>248</v>
      </c>
      <c r="B15" s="29">
        <v>650</v>
      </c>
      <c r="C15" s="30" t="s">
        <v>27</v>
      </c>
      <c r="D15" s="30" t="s">
        <v>30</v>
      </c>
      <c r="E15" s="30" t="s">
        <v>34</v>
      </c>
      <c r="F15" s="30" t="s">
        <v>32</v>
      </c>
      <c r="G15" s="31">
        <f t="shared" si="0"/>
        <v>1357114</v>
      </c>
      <c r="H15" s="31">
        <f t="shared" si="1"/>
        <v>1357114</v>
      </c>
      <c r="I15" s="31">
        <f t="shared" si="1"/>
        <v>0</v>
      </c>
    </row>
    <row r="16" spans="1:9" ht="27" customHeight="1">
      <c r="A16" s="146" t="s">
        <v>35</v>
      </c>
      <c r="B16" s="29">
        <v>650</v>
      </c>
      <c r="C16" s="30" t="s">
        <v>27</v>
      </c>
      <c r="D16" s="30" t="s">
        <v>30</v>
      </c>
      <c r="E16" s="30" t="s">
        <v>36</v>
      </c>
      <c r="F16" s="30" t="s">
        <v>32</v>
      </c>
      <c r="G16" s="31">
        <f t="shared" si="0"/>
        <v>1357114</v>
      </c>
      <c r="H16" s="31">
        <f t="shared" si="1"/>
        <v>1357114</v>
      </c>
      <c r="I16" s="31">
        <f t="shared" si="1"/>
        <v>0</v>
      </c>
    </row>
    <row r="17" spans="1:9" ht="124.5" customHeight="1">
      <c r="A17" s="75" t="s">
        <v>37</v>
      </c>
      <c r="B17" s="29">
        <v>650</v>
      </c>
      <c r="C17" s="30" t="s">
        <v>27</v>
      </c>
      <c r="D17" s="30" t="s">
        <v>30</v>
      </c>
      <c r="E17" s="30" t="s">
        <v>36</v>
      </c>
      <c r="F17" s="30" t="s">
        <v>38</v>
      </c>
      <c r="G17" s="31">
        <f t="shared" si="0"/>
        <v>1357114</v>
      </c>
      <c r="H17" s="31">
        <f t="shared" si="1"/>
        <v>1357114</v>
      </c>
      <c r="I17" s="31">
        <f t="shared" si="1"/>
        <v>0</v>
      </c>
    </row>
    <row r="18" spans="1:9" ht="43.5" customHeight="1">
      <c r="A18" s="75" t="s">
        <v>39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40</v>
      </c>
      <c r="G18" s="31">
        <f t="shared" si="0"/>
        <v>1357114</v>
      </c>
      <c r="H18" s="31">
        <f>H19+H21+H20</f>
        <v>1357114</v>
      </c>
      <c r="I18" s="31">
        <f>I19+I21</f>
        <v>0</v>
      </c>
    </row>
    <row r="19" spans="1:9" ht="43.5" customHeight="1">
      <c r="A19" s="75" t="s">
        <v>41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42</v>
      </c>
      <c r="G19" s="31">
        <f t="shared" si="0"/>
        <v>1042354</v>
      </c>
      <c r="H19" s="31">
        <v>1042354</v>
      </c>
      <c r="I19" s="31">
        <v>0</v>
      </c>
    </row>
    <row r="20" spans="1:9" ht="65.25" customHeight="1">
      <c r="A20" s="75" t="s">
        <v>43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44</v>
      </c>
      <c r="G20" s="31">
        <v>0</v>
      </c>
      <c r="H20" s="31">
        <v>0</v>
      </c>
      <c r="I20" s="31"/>
    </row>
    <row r="21" spans="1:9" ht="79.5" customHeight="1">
      <c r="A21" s="75" t="s">
        <v>45</v>
      </c>
      <c r="B21" s="29">
        <v>650</v>
      </c>
      <c r="C21" s="30" t="s">
        <v>27</v>
      </c>
      <c r="D21" s="30" t="s">
        <v>30</v>
      </c>
      <c r="E21" s="30" t="s">
        <v>36</v>
      </c>
      <c r="F21" s="30" t="s">
        <v>46</v>
      </c>
      <c r="G21" s="31">
        <f aca="true" t="shared" si="2" ref="G21:G166">H21+I21</f>
        <v>314760</v>
      </c>
      <c r="H21" s="31">
        <v>314760</v>
      </c>
      <c r="I21" s="31">
        <v>0</v>
      </c>
    </row>
    <row r="22" spans="1:9" ht="96" customHeight="1">
      <c r="A22" s="75" t="s">
        <v>47</v>
      </c>
      <c r="B22" s="29">
        <v>650</v>
      </c>
      <c r="C22" s="30" t="s">
        <v>27</v>
      </c>
      <c r="D22" s="30" t="s">
        <v>48</v>
      </c>
      <c r="E22" s="30" t="s">
        <v>31</v>
      </c>
      <c r="F22" s="30" t="s">
        <v>32</v>
      </c>
      <c r="G22" s="31">
        <f t="shared" si="2"/>
        <v>6708773</v>
      </c>
      <c r="H22" s="31">
        <f>H23</f>
        <v>6708773</v>
      </c>
      <c r="I22" s="31">
        <f>I23</f>
        <v>0</v>
      </c>
    </row>
    <row r="23" spans="1:9" ht="93.75">
      <c r="A23" s="75" t="s">
        <v>249</v>
      </c>
      <c r="B23" s="29">
        <v>650</v>
      </c>
      <c r="C23" s="30" t="s">
        <v>27</v>
      </c>
      <c r="D23" s="30" t="s">
        <v>48</v>
      </c>
      <c r="E23" s="30" t="s">
        <v>34</v>
      </c>
      <c r="F23" s="30" t="s">
        <v>32</v>
      </c>
      <c r="G23" s="31">
        <f t="shared" si="2"/>
        <v>6708773</v>
      </c>
      <c r="H23" s="31">
        <f>H24+H30</f>
        <v>6708773</v>
      </c>
      <c r="I23" s="31">
        <f>I24+I30</f>
        <v>0</v>
      </c>
    </row>
    <row r="24" spans="1:9" ht="63" customHeight="1">
      <c r="A24" s="75" t="s">
        <v>49</v>
      </c>
      <c r="B24" s="29">
        <v>650</v>
      </c>
      <c r="C24" s="30" t="s">
        <v>27</v>
      </c>
      <c r="D24" s="30" t="s">
        <v>48</v>
      </c>
      <c r="E24" s="30" t="s">
        <v>50</v>
      </c>
      <c r="F24" s="30" t="s">
        <v>32</v>
      </c>
      <c r="G24" s="31">
        <f t="shared" si="2"/>
        <v>2723773</v>
      </c>
      <c r="H24" s="31">
        <f>H25</f>
        <v>2723773</v>
      </c>
      <c r="I24" s="31">
        <f>I25</f>
        <v>0</v>
      </c>
    </row>
    <row r="25" spans="1:9" ht="118.5" customHeight="1">
      <c r="A25" s="75" t="s">
        <v>37</v>
      </c>
      <c r="B25" s="29">
        <v>650</v>
      </c>
      <c r="C25" s="30" t="s">
        <v>27</v>
      </c>
      <c r="D25" s="30" t="s">
        <v>48</v>
      </c>
      <c r="E25" s="30" t="s">
        <v>50</v>
      </c>
      <c r="F25" s="30" t="s">
        <v>38</v>
      </c>
      <c r="G25" s="31">
        <f t="shared" si="2"/>
        <v>2723773</v>
      </c>
      <c r="H25" s="31">
        <f>H26</f>
        <v>2723773</v>
      </c>
      <c r="I25" s="31">
        <f>I26</f>
        <v>0</v>
      </c>
    </row>
    <row r="26" spans="1:9" ht="42.75" customHeight="1">
      <c r="A26" s="75" t="s">
        <v>39</v>
      </c>
      <c r="B26" s="29">
        <v>650</v>
      </c>
      <c r="C26" s="30" t="s">
        <v>27</v>
      </c>
      <c r="D26" s="30" t="s">
        <v>48</v>
      </c>
      <c r="E26" s="30" t="s">
        <v>50</v>
      </c>
      <c r="F26" s="30" t="s">
        <v>40</v>
      </c>
      <c r="G26" s="31">
        <f t="shared" si="2"/>
        <v>2723773</v>
      </c>
      <c r="H26" s="31">
        <f>H27+H29+H28</f>
        <v>2723773</v>
      </c>
      <c r="I26" s="31">
        <f>I27+I29</f>
        <v>0</v>
      </c>
    </row>
    <row r="27" spans="1:9" ht="42" customHeight="1">
      <c r="A27" s="75" t="s">
        <v>41</v>
      </c>
      <c r="B27" s="29">
        <v>650</v>
      </c>
      <c r="C27" s="30" t="s">
        <v>27</v>
      </c>
      <c r="D27" s="30" t="s">
        <v>48</v>
      </c>
      <c r="E27" s="30" t="s">
        <v>50</v>
      </c>
      <c r="F27" s="30" t="s">
        <v>42</v>
      </c>
      <c r="G27" s="31">
        <f t="shared" si="2"/>
        <v>2009673</v>
      </c>
      <c r="H27" s="31">
        <v>2009673</v>
      </c>
      <c r="I27" s="31">
        <v>0</v>
      </c>
    </row>
    <row r="28" spans="1:9" ht="69" customHeight="1">
      <c r="A28" s="75" t="s">
        <v>43</v>
      </c>
      <c r="B28" s="29">
        <v>650</v>
      </c>
      <c r="C28" s="30" t="s">
        <v>27</v>
      </c>
      <c r="D28" s="30" t="s">
        <v>48</v>
      </c>
      <c r="E28" s="30" t="s">
        <v>50</v>
      </c>
      <c r="F28" s="30" t="s">
        <v>44</v>
      </c>
      <c r="G28" s="31">
        <f t="shared" si="2"/>
        <v>111000</v>
      </c>
      <c r="H28" s="31">
        <v>111000</v>
      </c>
      <c r="I28" s="31"/>
    </row>
    <row r="29" spans="1:9" ht="79.5" customHeight="1">
      <c r="A29" s="75" t="s">
        <v>45</v>
      </c>
      <c r="B29" s="29">
        <v>650</v>
      </c>
      <c r="C29" s="30" t="s">
        <v>27</v>
      </c>
      <c r="D29" s="30" t="s">
        <v>48</v>
      </c>
      <c r="E29" s="30" t="s">
        <v>50</v>
      </c>
      <c r="F29" s="30" t="s">
        <v>46</v>
      </c>
      <c r="G29" s="31">
        <f t="shared" si="2"/>
        <v>603100</v>
      </c>
      <c r="H29" s="31">
        <v>603100</v>
      </c>
      <c r="I29" s="31">
        <v>0</v>
      </c>
    </row>
    <row r="30" spans="1:9" ht="65.25" customHeight="1">
      <c r="A30" s="75" t="s">
        <v>51</v>
      </c>
      <c r="B30" s="29">
        <v>650</v>
      </c>
      <c r="C30" s="30" t="s">
        <v>27</v>
      </c>
      <c r="D30" s="30" t="s">
        <v>48</v>
      </c>
      <c r="E30" s="30" t="s">
        <v>52</v>
      </c>
      <c r="F30" s="30" t="s">
        <v>32</v>
      </c>
      <c r="G30" s="31">
        <f t="shared" si="2"/>
        <v>3985000</v>
      </c>
      <c r="H30" s="31">
        <f>H31</f>
        <v>3985000</v>
      </c>
      <c r="I30" s="31">
        <f>I31</f>
        <v>0</v>
      </c>
    </row>
    <row r="31" spans="1:9" ht="121.5" customHeight="1">
      <c r="A31" s="75" t="s">
        <v>37</v>
      </c>
      <c r="B31" s="29">
        <v>650</v>
      </c>
      <c r="C31" s="30" t="s">
        <v>27</v>
      </c>
      <c r="D31" s="30" t="s">
        <v>48</v>
      </c>
      <c r="E31" s="30" t="s">
        <v>52</v>
      </c>
      <c r="F31" s="30" t="s">
        <v>38</v>
      </c>
      <c r="G31" s="31">
        <f t="shared" si="2"/>
        <v>3985000</v>
      </c>
      <c r="H31" s="31">
        <f>H32</f>
        <v>3985000</v>
      </c>
      <c r="I31" s="31">
        <f>I32</f>
        <v>0</v>
      </c>
    </row>
    <row r="32" spans="1:9" ht="59.25" customHeight="1">
      <c r="A32" s="75" t="s">
        <v>39</v>
      </c>
      <c r="B32" s="29">
        <v>650</v>
      </c>
      <c r="C32" s="30" t="s">
        <v>27</v>
      </c>
      <c r="D32" s="30" t="s">
        <v>48</v>
      </c>
      <c r="E32" s="30" t="s">
        <v>52</v>
      </c>
      <c r="F32" s="30" t="s">
        <v>40</v>
      </c>
      <c r="G32" s="31">
        <f t="shared" si="2"/>
        <v>3985000</v>
      </c>
      <c r="H32" s="31">
        <f>H33+H35+H34</f>
        <v>3985000</v>
      </c>
      <c r="I32" s="31">
        <f>I33+I35</f>
        <v>0</v>
      </c>
    </row>
    <row r="33" spans="1:9" ht="48" customHeight="1">
      <c r="A33" s="75" t="s">
        <v>41</v>
      </c>
      <c r="B33" s="29">
        <v>650</v>
      </c>
      <c r="C33" s="30" t="s">
        <v>27</v>
      </c>
      <c r="D33" s="30" t="s">
        <v>48</v>
      </c>
      <c r="E33" s="30" t="s">
        <v>52</v>
      </c>
      <c r="F33" s="30" t="s">
        <v>42</v>
      </c>
      <c r="G33" s="31">
        <f t="shared" si="2"/>
        <v>2963725</v>
      </c>
      <c r="H33" s="31">
        <v>2963725</v>
      </c>
      <c r="I33" s="31"/>
    </row>
    <row r="34" spans="1:9" ht="68.25" customHeight="1">
      <c r="A34" s="75" t="s">
        <v>43</v>
      </c>
      <c r="B34" s="29">
        <v>650</v>
      </c>
      <c r="C34" s="30" t="s">
        <v>27</v>
      </c>
      <c r="D34" s="30" t="s">
        <v>48</v>
      </c>
      <c r="E34" s="30" t="s">
        <v>52</v>
      </c>
      <c r="F34" s="30" t="s">
        <v>44</v>
      </c>
      <c r="G34" s="31">
        <f t="shared" si="2"/>
        <v>121275</v>
      </c>
      <c r="H34" s="31">
        <v>121275</v>
      </c>
      <c r="I34" s="31"/>
    </row>
    <row r="35" spans="1:10" ht="81.75" customHeight="1">
      <c r="A35" s="75" t="s">
        <v>45</v>
      </c>
      <c r="B35" s="29">
        <v>650</v>
      </c>
      <c r="C35" s="30" t="s">
        <v>27</v>
      </c>
      <c r="D35" s="30" t="s">
        <v>48</v>
      </c>
      <c r="E35" s="30" t="s">
        <v>52</v>
      </c>
      <c r="F35" s="30" t="s">
        <v>46</v>
      </c>
      <c r="G35" s="31">
        <f t="shared" si="2"/>
        <v>900000</v>
      </c>
      <c r="H35" s="31">
        <v>900000</v>
      </c>
      <c r="I35" s="31">
        <v>0</v>
      </c>
      <c r="J35" s="14"/>
    </row>
    <row r="36" spans="1:9" ht="81" customHeight="1">
      <c r="A36" s="75" t="s">
        <v>53</v>
      </c>
      <c r="B36" s="29">
        <v>650</v>
      </c>
      <c r="C36" s="30" t="s">
        <v>27</v>
      </c>
      <c r="D36" s="30" t="s">
        <v>54</v>
      </c>
      <c r="E36" s="30" t="s">
        <v>55</v>
      </c>
      <c r="F36" s="30" t="s">
        <v>32</v>
      </c>
      <c r="G36" s="31">
        <f t="shared" si="2"/>
        <v>16793</v>
      </c>
      <c r="H36" s="31">
        <v>16793</v>
      </c>
      <c r="I36" s="31">
        <f>I37</f>
        <v>0</v>
      </c>
    </row>
    <row r="37" spans="1:9" ht="18.75">
      <c r="A37" s="146" t="s">
        <v>56</v>
      </c>
      <c r="B37" s="29">
        <v>650</v>
      </c>
      <c r="C37" s="30" t="s">
        <v>27</v>
      </c>
      <c r="D37" s="30" t="s">
        <v>54</v>
      </c>
      <c r="E37" s="30" t="s">
        <v>57</v>
      </c>
      <c r="F37" s="30" t="s">
        <v>32</v>
      </c>
      <c r="G37" s="31">
        <f t="shared" si="2"/>
        <v>16793</v>
      </c>
      <c r="H37" s="31">
        <f>H38</f>
        <v>16793</v>
      </c>
      <c r="I37" s="31">
        <f>I38</f>
        <v>0</v>
      </c>
    </row>
    <row r="38" spans="1:9" ht="112.5" customHeight="1">
      <c r="A38" s="75" t="s">
        <v>58</v>
      </c>
      <c r="B38" s="29">
        <v>650</v>
      </c>
      <c r="C38" s="30" t="s">
        <v>27</v>
      </c>
      <c r="D38" s="30" t="s">
        <v>54</v>
      </c>
      <c r="E38" s="30" t="s">
        <v>59</v>
      </c>
      <c r="F38" s="30" t="s">
        <v>32</v>
      </c>
      <c r="G38" s="31">
        <f t="shared" si="2"/>
        <v>16793</v>
      </c>
      <c r="H38" s="31">
        <f>H39</f>
        <v>16793</v>
      </c>
      <c r="I38" s="31">
        <f>I39</f>
        <v>0</v>
      </c>
    </row>
    <row r="39" spans="1:9" ht="36" customHeight="1">
      <c r="A39" s="75" t="s">
        <v>60</v>
      </c>
      <c r="B39" s="29">
        <v>650</v>
      </c>
      <c r="C39" s="30" t="s">
        <v>27</v>
      </c>
      <c r="D39" s="30" t="s">
        <v>54</v>
      </c>
      <c r="E39" s="30" t="s">
        <v>59</v>
      </c>
      <c r="F39" s="30" t="s">
        <v>61</v>
      </c>
      <c r="G39" s="31">
        <f t="shared" si="2"/>
        <v>16793</v>
      </c>
      <c r="H39" s="31">
        <f>H40</f>
        <v>16793</v>
      </c>
      <c r="I39" s="31">
        <f>I40</f>
        <v>0</v>
      </c>
    </row>
    <row r="40" spans="1:9" ht="36" customHeight="1">
      <c r="A40" s="75" t="s">
        <v>62</v>
      </c>
      <c r="B40" s="29">
        <v>650</v>
      </c>
      <c r="C40" s="30" t="s">
        <v>27</v>
      </c>
      <c r="D40" s="30" t="s">
        <v>54</v>
      </c>
      <c r="E40" s="30" t="s">
        <v>59</v>
      </c>
      <c r="F40" s="30" t="s">
        <v>63</v>
      </c>
      <c r="G40" s="31">
        <f t="shared" si="2"/>
        <v>16793</v>
      </c>
      <c r="H40" s="31">
        <v>16793</v>
      </c>
      <c r="I40" s="31">
        <v>0</v>
      </c>
    </row>
    <row r="41" spans="1:11" ht="36" customHeight="1" hidden="1">
      <c r="A41" s="75" t="s">
        <v>64</v>
      </c>
      <c r="B41" s="29">
        <v>650</v>
      </c>
      <c r="C41" s="30" t="s">
        <v>27</v>
      </c>
      <c r="D41" s="30" t="s">
        <v>65</v>
      </c>
      <c r="E41" s="30" t="s">
        <v>55</v>
      </c>
      <c r="F41" s="30" t="s">
        <v>32</v>
      </c>
      <c r="G41" s="31">
        <f t="shared" si="2"/>
        <v>0</v>
      </c>
      <c r="H41" s="31">
        <f>H42</f>
        <v>0</v>
      </c>
      <c r="I41" s="31">
        <f>I42</f>
        <v>0</v>
      </c>
      <c r="K41" s="41"/>
    </row>
    <row r="42" spans="1:11" ht="36" customHeight="1" hidden="1">
      <c r="A42" s="146" t="s">
        <v>56</v>
      </c>
      <c r="B42" s="29">
        <v>650</v>
      </c>
      <c r="C42" s="30" t="s">
        <v>27</v>
      </c>
      <c r="D42" s="30" t="s">
        <v>65</v>
      </c>
      <c r="E42" s="30" t="s">
        <v>57</v>
      </c>
      <c r="F42" s="30" t="s">
        <v>32</v>
      </c>
      <c r="G42" s="31">
        <f t="shared" si="2"/>
        <v>0</v>
      </c>
      <c r="H42" s="31">
        <f>H43</f>
        <v>0</v>
      </c>
      <c r="I42" s="31">
        <f>I43</f>
        <v>0</v>
      </c>
      <c r="K42" s="41"/>
    </row>
    <row r="43" spans="1:11" ht="36" customHeight="1" hidden="1">
      <c r="A43" s="75" t="s">
        <v>64</v>
      </c>
      <c r="B43" s="29">
        <v>650</v>
      </c>
      <c r="C43" s="30" t="s">
        <v>27</v>
      </c>
      <c r="D43" s="30" t="s">
        <v>65</v>
      </c>
      <c r="E43" s="30" t="s">
        <v>66</v>
      </c>
      <c r="F43" s="30" t="s">
        <v>32</v>
      </c>
      <c r="G43" s="31">
        <f t="shared" si="2"/>
        <v>0</v>
      </c>
      <c r="H43" s="31">
        <f>H45</f>
        <v>0</v>
      </c>
      <c r="I43" s="31">
        <f>I45</f>
        <v>0</v>
      </c>
      <c r="K43" s="41"/>
    </row>
    <row r="44" spans="1:11" ht="36" customHeight="1" hidden="1">
      <c r="A44" s="75" t="s">
        <v>67</v>
      </c>
      <c r="B44" s="29">
        <v>650</v>
      </c>
      <c r="C44" s="30" t="s">
        <v>27</v>
      </c>
      <c r="D44" s="30" t="s">
        <v>65</v>
      </c>
      <c r="E44" s="30" t="s">
        <v>66</v>
      </c>
      <c r="F44" s="30" t="s">
        <v>68</v>
      </c>
      <c r="G44" s="31">
        <f t="shared" si="2"/>
        <v>0</v>
      </c>
      <c r="H44" s="31">
        <f>H45</f>
        <v>0</v>
      </c>
      <c r="I44" s="31"/>
      <c r="K44" s="41"/>
    </row>
    <row r="45" spans="1:11" ht="36" customHeight="1" hidden="1">
      <c r="A45" s="75" t="s">
        <v>69</v>
      </c>
      <c r="B45" s="29">
        <v>650</v>
      </c>
      <c r="C45" s="30" t="s">
        <v>27</v>
      </c>
      <c r="D45" s="30" t="s">
        <v>65</v>
      </c>
      <c r="E45" s="30" t="s">
        <v>66</v>
      </c>
      <c r="F45" s="30" t="s">
        <v>70</v>
      </c>
      <c r="G45" s="31">
        <f t="shared" si="2"/>
        <v>0</v>
      </c>
      <c r="H45" s="31">
        <f>H46</f>
        <v>0</v>
      </c>
      <c r="I45" s="31">
        <f>I46</f>
        <v>0</v>
      </c>
      <c r="K45" s="41"/>
    </row>
    <row r="46" spans="1:11" ht="36" customHeight="1" hidden="1">
      <c r="A46" s="75" t="s">
        <v>71</v>
      </c>
      <c r="B46" s="29">
        <v>650</v>
      </c>
      <c r="C46" s="30" t="s">
        <v>27</v>
      </c>
      <c r="D46" s="30" t="s">
        <v>65</v>
      </c>
      <c r="E46" s="30" t="s">
        <v>66</v>
      </c>
      <c r="F46" s="30" t="s">
        <v>32</v>
      </c>
      <c r="G46" s="31">
        <f t="shared" si="2"/>
        <v>0</v>
      </c>
      <c r="H46" s="31">
        <v>0</v>
      </c>
      <c r="I46" s="31">
        <v>0</v>
      </c>
      <c r="K46" s="41"/>
    </row>
    <row r="47" spans="1:11" ht="36" customHeight="1" hidden="1">
      <c r="A47" s="75" t="s">
        <v>69</v>
      </c>
      <c r="B47" s="29">
        <v>650</v>
      </c>
      <c r="C47" s="30" t="s">
        <v>27</v>
      </c>
      <c r="D47" s="30" t="s">
        <v>65</v>
      </c>
      <c r="E47" s="30" t="s">
        <v>66</v>
      </c>
      <c r="F47" s="30" t="s">
        <v>70</v>
      </c>
      <c r="G47" s="31">
        <f t="shared" si="2"/>
        <v>0</v>
      </c>
      <c r="H47" s="31">
        <v>0</v>
      </c>
      <c r="I47" s="31"/>
      <c r="K47" s="41"/>
    </row>
    <row r="48" spans="1:19" ht="36" customHeight="1">
      <c r="A48" s="75" t="s">
        <v>72</v>
      </c>
      <c r="B48" s="76">
        <v>650</v>
      </c>
      <c r="C48" s="77" t="s">
        <v>27</v>
      </c>
      <c r="D48" s="76">
        <v>13</v>
      </c>
      <c r="E48" s="147" t="s">
        <v>34</v>
      </c>
      <c r="F48" s="147" t="s">
        <v>32</v>
      </c>
      <c r="G48" s="31">
        <f t="shared" si="2"/>
        <v>1149400</v>
      </c>
      <c r="H48" s="31">
        <f>H49</f>
        <v>1149400</v>
      </c>
      <c r="I48" s="31">
        <f>I49</f>
        <v>0</v>
      </c>
      <c r="N48" s="49"/>
      <c r="O48" s="49"/>
      <c r="P48" s="49"/>
      <c r="Q48" s="49"/>
      <c r="R48" s="49"/>
      <c r="S48" s="49"/>
    </row>
    <row r="49" spans="1:19" ht="93.75">
      <c r="A49" s="75" t="s">
        <v>250</v>
      </c>
      <c r="B49" s="76">
        <v>650</v>
      </c>
      <c r="C49" s="77" t="s">
        <v>27</v>
      </c>
      <c r="D49" s="76">
        <v>13</v>
      </c>
      <c r="E49" s="147" t="s">
        <v>34</v>
      </c>
      <c r="F49" s="147" t="s">
        <v>32</v>
      </c>
      <c r="G49" s="31">
        <f t="shared" si="2"/>
        <v>1149400</v>
      </c>
      <c r="H49" s="31">
        <f>H50</f>
        <v>1149400</v>
      </c>
      <c r="I49" s="31">
        <f>I50</f>
        <v>0</v>
      </c>
      <c r="N49" s="53"/>
      <c r="O49" s="54"/>
      <c r="P49" s="55"/>
      <c r="Q49" s="55"/>
      <c r="R49" s="55"/>
      <c r="S49" s="55"/>
    </row>
    <row r="50" spans="1:19" ht="36" customHeight="1">
      <c r="A50" s="75" t="s">
        <v>74</v>
      </c>
      <c r="B50" s="76">
        <v>650</v>
      </c>
      <c r="C50" s="77" t="s">
        <v>27</v>
      </c>
      <c r="D50" s="76">
        <v>13</v>
      </c>
      <c r="E50" s="147" t="s">
        <v>75</v>
      </c>
      <c r="F50" s="147" t="s">
        <v>32</v>
      </c>
      <c r="G50" s="31">
        <f t="shared" si="2"/>
        <v>1149400</v>
      </c>
      <c r="H50" s="31">
        <f>+H51+H54</f>
        <v>1149400</v>
      </c>
      <c r="I50" s="31">
        <f>I51+I54</f>
        <v>0</v>
      </c>
      <c r="N50" s="53"/>
      <c r="O50" s="54"/>
      <c r="P50" s="55"/>
      <c r="Q50" s="55"/>
      <c r="R50" s="55"/>
      <c r="S50" s="55"/>
    </row>
    <row r="51" spans="1:19" ht="56.25" customHeight="1">
      <c r="A51" s="75" t="s">
        <v>76</v>
      </c>
      <c r="B51" s="76">
        <v>650</v>
      </c>
      <c r="C51" s="77" t="s">
        <v>27</v>
      </c>
      <c r="D51" s="76">
        <v>13</v>
      </c>
      <c r="E51" s="147" t="s">
        <v>75</v>
      </c>
      <c r="F51" s="76">
        <v>200</v>
      </c>
      <c r="G51" s="31">
        <f t="shared" si="2"/>
        <v>1094400</v>
      </c>
      <c r="H51" s="31">
        <f>H52</f>
        <v>1094400</v>
      </c>
      <c r="I51" s="31">
        <f>I52</f>
        <v>0</v>
      </c>
      <c r="N51" s="49"/>
      <c r="O51" s="49"/>
      <c r="P51" s="49"/>
      <c r="Q51" s="49"/>
      <c r="R51" s="49"/>
      <c r="S51" s="49"/>
    </row>
    <row r="52" spans="1:9" ht="66.75" customHeight="1">
      <c r="A52" s="75" t="s">
        <v>77</v>
      </c>
      <c r="B52" s="76">
        <v>650</v>
      </c>
      <c r="C52" s="77" t="s">
        <v>27</v>
      </c>
      <c r="D52" s="76">
        <v>13</v>
      </c>
      <c r="E52" s="147" t="s">
        <v>75</v>
      </c>
      <c r="F52" s="76">
        <v>240</v>
      </c>
      <c r="G52" s="31">
        <f t="shared" si="2"/>
        <v>1094400</v>
      </c>
      <c r="H52" s="31">
        <f>H53</f>
        <v>1094400</v>
      </c>
      <c r="I52" s="31">
        <f>I53</f>
        <v>0</v>
      </c>
    </row>
    <row r="53" spans="1:9" ht="71.25" customHeight="1">
      <c r="A53" s="75" t="s">
        <v>78</v>
      </c>
      <c r="B53" s="76">
        <v>650</v>
      </c>
      <c r="C53" s="77" t="s">
        <v>27</v>
      </c>
      <c r="D53" s="76">
        <v>13</v>
      </c>
      <c r="E53" s="147" t="s">
        <v>75</v>
      </c>
      <c r="F53" s="76">
        <v>244</v>
      </c>
      <c r="G53" s="31">
        <f t="shared" si="2"/>
        <v>1094400</v>
      </c>
      <c r="H53" s="31">
        <v>1094400</v>
      </c>
      <c r="I53" s="31">
        <v>0</v>
      </c>
    </row>
    <row r="54" spans="1:9" ht="36" customHeight="1">
      <c r="A54" s="75" t="s">
        <v>67</v>
      </c>
      <c r="B54" s="76">
        <v>650</v>
      </c>
      <c r="C54" s="77" t="s">
        <v>27</v>
      </c>
      <c r="D54" s="76">
        <v>13</v>
      </c>
      <c r="E54" s="147" t="s">
        <v>75</v>
      </c>
      <c r="F54" s="76">
        <v>800</v>
      </c>
      <c r="G54" s="31">
        <f t="shared" si="2"/>
        <v>55000</v>
      </c>
      <c r="H54" s="31">
        <f>H55</f>
        <v>55000</v>
      </c>
      <c r="I54" s="31">
        <f>I55</f>
        <v>0</v>
      </c>
    </row>
    <row r="55" spans="1:9" ht="36" customHeight="1">
      <c r="A55" s="75" t="s">
        <v>79</v>
      </c>
      <c r="B55" s="76">
        <v>650</v>
      </c>
      <c r="C55" s="77" t="s">
        <v>27</v>
      </c>
      <c r="D55" s="76">
        <v>13</v>
      </c>
      <c r="E55" s="147" t="s">
        <v>75</v>
      </c>
      <c r="F55" s="76">
        <v>850</v>
      </c>
      <c r="G55" s="31">
        <f t="shared" si="2"/>
        <v>55000</v>
      </c>
      <c r="H55" s="31">
        <f>H56+H57+H58</f>
        <v>55000</v>
      </c>
      <c r="I55" s="31">
        <f>I56+I57</f>
        <v>0</v>
      </c>
    </row>
    <row r="56" spans="1:9" ht="42" customHeight="1">
      <c r="A56" s="75" t="s">
        <v>80</v>
      </c>
      <c r="B56" s="76">
        <v>650</v>
      </c>
      <c r="C56" s="77" t="s">
        <v>27</v>
      </c>
      <c r="D56" s="76">
        <v>13</v>
      </c>
      <c r="E56" s="147" t="s">
        <v>75</v>
      </c>
      <c r="F56" s="76">
        <v>851</v>
      </c>
      <c r="G56" s="31">
        <f t="shared" si="2"/>
        <v>35000</v>
      </c>
      <c r="H56" s="31">
        <v>35000</v>
      </c>
      <c r="I56" s="31">
        <v>0</v>
      </c>
    </row>
    <row r="57" spans="1:10" ht="36" customHeight="1">
      <c r="A57" s="75" t="s">
        <v>81</v>
      </c>
      <c r="B57" s="76">
        <v>650</v>
      </c>
      <c r="C57" s="77" t="s">
        <v>27</v>
      </c>
      <c r="D57" s="76">
        <v>13</v>
      </c>
      <c r="E57" s="147" t="s">
        <v>75</v>
      </c>
      <c r="F57" s="76">
        <v>852</v>
      </c>
      <c r="G57" s="31">
        <f t="shared" si="2"/>
        <v>5000</v>
      </c>
      <c r="H57" s="31">
        <v>5000</v>
      </c>
      <c r="I57" s="31">
        <v>0</v>
      </c>
      <c r="J57" s="1" t="s">
        <v>82</v>
      </c>
    </row>
    <row r="58" spans="1:9" ht="36" customHeight="1">
      <c r="A58" s="75" t="s">
        <v>83</v>
      </c>
      <c r="B58" s="76">
        <v>650</v>
      </c>
      <c r="C58" s="77" t="s">
        <v>27</v>
      </c>
      <c r="D58" s="76">
        <v>13</v>
      </c>
      <c r="E58" s="147" t="s">
        <v>75</v>
      </c>
      <c r="F58" s="76">
        <v>853</v>
      </c>
      <c r="G58" s="31">
        <f t="shared" si="2"/>
        <v>15000</v>
      </c>
      <c r="H58" s="31">
        <v>15000</v>
      </c>
      <c r="I58" s="31"/>
    </row>
    <row r="59" spans="1:9" ht="53.25" customHeight="1">
      <c r="A59" s="148" t="s">
        <v>84</v>
      </c>
      <c r="B59" s="149">
        <v>650</v>
      </c>
      <c r="C59" s="96" t="s">
        <v>30</v>
      </c>
      <c r="D59" s="96" t="s">
        <v>85</v>
      </c>
      <c r="E59" s="96" t="s">
        <v>31</v>
      </c>
      <c r="F59" s="96" t="s">
        <v>32</v>
      </c>
      <c r="G59" s="31">
        <f t="shared" si="2"/>
        <v>219000</v>
      </c>
      <c r="H59" s="92">
        <f aca="true" t="shared" si="3" ref="H59:I61">H60</f>
        <v>0</v>
      </c>
      <c r="I59" s="92">
        <f t="shared" si="3"/>
        <v>219000</v>
      </c>
    </row>
    <row r="60" spans="1:9" ht="56.25" customHeight="1">
      <c r="A60" s="146" t="s">
        <v>56</v>
      </c>
      <c r="B60" s="76">
        <v>650</v>
      </c>
      <c r="C60" s="77" t="s">
        <v>30</v>
      </c>
      <c r="D60" s="77" t="s">
        <v>85</v>
      </c>
      <c r="E60" s="76">
        <v>7000000000</v>
      </c>
      <c r="F60" s="77" t="s">
        <v>32</v>
      </c>
      <c r="G60" s="31">
        <f t="shared" si="2"/>
        <v>219000</v>
      </c>
      <c r="H60" s="31">
        <f t="shared" si="3"/>
        <v>0</v>
      </c>
      <c r="I60" s="31">
        <f t="shared" si="3"/>
        <v>219000</v>
      </c>
    </row>
    <row r="61" spans="1:9" ht="56.25" customHeight="1">
      <c r="A61" s="75" t="s">
        <v>86</v>
      </c>
      <c r="B61" s="76">
        <v>650</v>
      </c>
      <c r="C61" s="77" t="s">
        <v>30</v>
      </c>
      <c r="D61" s="77" t="s">
        <v>85</v>
      </c>
      <c r="E61" s="76">
        <v>7000051180</v>
      </c>
      <c r="F61" s="77" t="s">
        <v>32</v>
      </c>
      <c r="G61" s="31">
        <f t="shared" si="2"/>
        <v>219000</v>
      </c>
      <c r="H61" s="31">
        <f t="shared" si="3"/>
        <v>0</v>
      </c>
      <c r="I61" s="31">
        <f t="shared" si="3"/>
        <v>219000</v>
      </c>
    </row>
    <row r="62" spans="1:9" ht="112.5" customHeight="1">
      <c r="A62" s="75" t="s">
        <v>37</v>
      </c>
      <c r="B62" s="76">
        <v>650</v>
      </c>
      <c r="C62" s="77" t="s">
        <v>30</v>
      </c>
      <c r="D62" s="77" t="s">
        <v>85</v>
      </c>
      <c r="E62" s="76">
        <v>7000051180</v>
      </c>
      <c r="F62" s="76">
        <v>100</v>
      </c>
      <c r="G62" s="31">
        <f t="shared" si="2"/>
        <v>219000</v>
      </c>
      <c r="H62" s="31">
        <v>0</v>
      </c>
      <c r="I62" s="31">
        <f>I63+I66</f>
        <v>219000</v>
      </c>
    </row>
    <row r="63" spans="1:9" ht="45.75" customHeight="1">
      <c r="A63" s="75" t="s">
        <v>39</v>
      </c>
      <c r="B63" s="76">
        <v>650</v>
      </c>
      <c r="C63" s="77" t="s">
        <v>30</v>
      </c>
      <c r="D63" s="77" t="s">
        <v>85</v>
      </c>
      <c r="E63" s="76">
        <v>7000051180</v>
      </c>
      <c r="F63" s="76">
        <v>120</v>
      </c>
      <c r="G63" s="31">
        <f t="shared" si="2"/>
        <v>215400</v>
      </c>
      <c r="H63" s="31">
        <v>0</v>
      </c>
      <c r="I63" s="31">
        <f>I64+I65</f>
        <v>215400</v>
      </c>
    </row>
    <row r="64" spans="1:9" ht="45" customHeight="1">
      <c r="A64" s="75" t="s">
        <v>41</v>
      </c>
      <c r="B64" s="76">
        <v>650</v>
      </c>
      <c r="C64" s="77" t="s">
        <v>30</v>
      </c>
      <c r="D64" s="77" t="s">
        <v>85</v>
      </c>
      <c r="E64" s="76">
        <v>7000051180</v>
      </c>
      <c r="F64" s="76">
        <v>121</v>
      </c>
      <c r="G64" s="31">
        <f t="shared" si="2"/>
        <v>165400</v>
      </c>
      <c r="H64" s="31">
        <v>0</v>
      </c>
      <c r="I64" s="31">
        <v>165400</v>
      </c>
    </row>
    <row r="65" spans="1:9" ht="80.25" customHeight="1">
      <c r="A65" s="75" t="s">
        <v>45</v>
      </c>
      <c r="B65" s="76">
        <v>650</v>
      </c>
      <c r="C65" s="77" t="s">
        <v>30</v>
      </c>
      <c r="D65" s="77" t="s">
        <v>85</v>
      </c>
      <c r="E65" s="76">
        <v>7000051180</v>
      </c>
      <c r="F65" s="76">
        <v>129</v>
      </c>
      <c r="G65" s="31">
        <f t="shared" si="2"/>
        <v>50000</v>
      </c>
      <c r="H65" s="31">
        <v>0</v>
      </c>
      <c r="I65" s="31">
        <v>50000</v>
      </c>
    </row>
    <row r="66" spans="1:9" ht="57.75" customHeight="1">
      <c r="A66" s="75" t="s">
        <v>76</v>
      </c>
      <c r="B66" s="76">
        <v>650</v>
      </c>
      <c r="C66" s="77" t="s">
        <v>30</v>
      </c>
      <c r="D66" s="76" t="s">
        <v>85</v>
      </c>
      <c r="E66" s="76">
        <v>7000051180</v>
      </c>
      <c r="F66" s="76">
        <v>200</v>
      </c>
      <c r="G66" s="31">
        <f t="shared" si="2"/>
        <v>3600</v>
      </c>
      <c r="H66" s="31">
        <f>H67</f>
        <v>0</v>
      </c>
      <c r="I66" s="31">
        <f>I67</f>
        <v>3600</v>
      </c>
    </row>
    <row r="67" spans="1:9" ht="63" customHeight="1">
      <c r="A67" s="75" t="s">
        <v>77</v>
      </c>
      <c r="B67" s="76">
        <v>650</v>
      </c>
      <c r="C67" s="77" t="s">
        <v>30</v>
      </c>
      <c r="D67" s="76" t="s">
        <v>85</v>
      </c>
      <c r="E67" s="76">
        <v>7000051180</v>
      </c>
      <c r="F67" s="76">
        <v>240</v>
      </c>
      <c r="G67" s="31">
        <f t="shared" si="2"/>
        <v>3600</v>
      </c>
      <c r="H67" s="31">
        <f>H68</f>
        <v>0</v>
      </c>
      <c r="I67" s="31">
        <f>I68</f>
        <v>3600</v>
      </c>
    </row>
    <row r="68" spans="1:9" ht="69" customHeight="1">
      <c r="A68" s="75" t="s">
        <v>78</v>
      </c>
      <c r="B68" s="76">
        <v>650</v>
      </c>
      <c r="C68" s="77" t="s">
        <v>30</v>
      </c>
      <c r="D68" s="76" t="s">
        <v>85</v>
      </c>
      <c r="E68" s="76">
        <v>7000051180</v>
      </c>
      <c r="F68" s="76">
        <v>244</v>
      </c>
      <c r="G68" s="31">
        <f t="shared" si="2"/>
        <v>3600</v>
      </c>
      <c r="H68" s="31">
        <v>0</v>
      </c>
      <c r="I68" s="31">
        <v>3600</v>
      </c>
    </row>
    <row r="69" spans="1:9" ht="37.5" customHeight="1">
      <c r="A69" s="144" t="s">
        <v>87</v>
      </c>
      <c r="B69" s="143">
        <v>650</v>
      </c>
      <c r="C69" s="145" t="s">
        <v>85</v>
      </c>
      <c r="D69" s="145" t="s">
        <v>28</v>
      </c>
      <c r="E69" s="145" t="s">
        <v>31</v>
      </c>
      <c r="F69" s="145" t="s">
        <v>32</v>
      </c>
      <c r="G69" s="31">
        <f t="shared" si="2"/>
        <v>3061875</v>
      </c>
      <c r="H69" s="92">
        <f>H70+H82+H92</f>
        <v>3029875</v>
      </c>
      <c r="I69" s="92">
        <f>I70+I82+I92</f>
        <v>32000</v>
      </c>
    </row>
    <row r="70" spans="1:9" ht="37.5" customHeight="1">
      <c r="A70" s="75" t="s">
        <v>88</v>
      </c>
      <c r="B70" s="76">
        <v>650</v>
      </c>
      <c r="C70" s="77" t="s">
        <v>85</v>
      </c>
      <c r="D70" s="77" t="s">
        <v>48</v>
      </c>
      <c r="E70" s="77" t="s">
        <v>31</v>
      </c>
      <c r="F70" s="77" t="s">
        <v>32</v>
      </c>
      <c r="G70" s="31">
        <f t="shared" si="2"/>
        <v>16000</v>
      </c>
      <c r="H70" s="31">
        <f>H71</f>
        <v>0</v>
      </c>
      <c r="I70" s="31">
        <f>I71</f>
        <v>16000</v>
      </c>
    </row>
    <row r="71" spans="1:9" ht="76.5" customHeight="1">
      <c r="A71" s="150" t="s">
        <v>251</v>
      </c>
      <c r="B71" s="76">
        <v>650</v>
      </c>
      <c r="C71" s="77" t="s">
        <v>85</v>
      </c>
      <c r="D71" s="77" t="s">
        <v>48</v>
      </c>
      <c r="E71" s="77" t="s">
        <v>90</v>
      </c>
      <c r="F71" s="77" t="s">
        <v>32</v>
      </c>
      <c r="G71" s="31">
        <f t="shared" si="2"/>
        <v>16000</v>
      </c>
      <c r="H71" s="31">
        <f>H72</f>
        <v>0</v>
      </c>
      <c r="I71" s="31">
        <f>I72</f>
        <v>16000</v>
      </c>
    </row>
    <row r="72" spans="1:9" s="67" customFormat="1" ht="65.25" customHeight="1">
      <c r="A72" s="75" t="s">
        <v>91</v>
      </c>
      <c r="B72" s="76">
        <v>650</v>
      </c>
      <c r="C72" s="77" t="s">
        <v>85</v>
      </c>
      <c r="D72" s="77" t="s">
        <v>48</v>
      </c>
      <c r="E72" s="77" t="s">
        <v>90</v>
      </c>
      <c r="F72" s="77" t="s">
        <v>32</v>
      </c>
      <c r="G72" s="31">
        <f t="shared" si="2"/>
        <v>16000</v>
      </c>
      <c r="H72" s="31">
        <v>0</v>
      </c>
      <c r="I72" s="31">
        <f>I73</f>
        <v>16000</v>
      </c>
    </row>
    <row r="73" spans="1:9" s="67" customFormat="1" ht="69" customHeight="1">
      <c r="A73" s="75" t="s">
        <v>91</v>
      </c>
      <c r="B73" s="76">
        <v>650</v>
      </c>
      <c r="C73" s="77" t="s">
        <v>85</v>
      </c>
      <c r="D73" s="77" t="s">
        <v>48</v>
      </c>
      <c r="E73" s="77" t="s">
        <v>92</v>
      </c>
      <c r="F73" s="77" t="s">
        <v>32</v>
      </c>
      <c r="G73" s="31">
        <f t="shared" si="2"/>
        <v>16000</v>
      </c>
      <c r="H73" s="31">
        <f>H74</f>
        <v>0</v>
      </c>
      <c r="I73" s="31">
        <f>I74</f>
        <v>16000</v>
      </c>
    </row>
    <row r="74" spans="1:9" s="67" customFormat="1" ht="147" customHeight="1">
      <c r="A74" s="42" t="s">
        <v>252</v>
      </c>
      <c r="B74" s="76">
        <v>650</v>
      </c>
      <c r="C74" s="77" t="s">
        <v>85</v>
      </c>
      <c r="D74" s="77" t="s">
        <v>48</v>
      </c>
      <c r="E74" s="77" t="s">
        <v>94</v>
      </c>
      <c r="F74" s="77" t="s">
        <v>32</v>
      </c>
      <c r="G74" s="31">
        <f t="shared" si="2"/>
        <v>16000</v>
      </c>
      <c r="H74" s="31">
        <v>0</v>
      </c>
      <c r="I74" s="31">
        <f>I75+I79</f>
        <v>16000</v>
      </c>
    </row>
    <row r="75" spans="1:9" s="67" customFormat="1" ht="118.5" customHeight="1">
      <c r="A75" s="75" t="s">
        <v>37</v>
      </c>
      <c r="B75" s="76">
        <v>650</v>
      </c>
      <c r="C75" s="77" t="s">
        <v>85</v>
      </c>
      <c r="D75" s="77" t="s">
        <v>48</v>
      </c>
      <c r="E75" s="77" t="s">
        <v>94</v>
      </c>
      <c r="F75" s="77">
        <v>100</v>
      </c>
      <c r="G75" s="31">
        <f t="shared" si="2"/>
        <v>11223</v>
      </c>
      <c r="H75" s="31">
        <v>0</v>
      </c>
      <c r="I75" s="31">
        <f>I76</f>
        <v>11223</v>
      </c>
    </row>
    <row r="76" spans="1:9" ht="48" customHeight="1">
      <c r="A76" s="75" t="s">
        <v>39</v>
      </c>
      <c r="B76" s="76">
        <v>650</v>
      </c>
      <c r="C76" s="77" t="s">
        <v>85</v>
      </c>
      <c r="D76" s="77" t="s">
        <v>48</v>
      </c>
      <c r="E76" s="77" t="s">
        <v>94</v>
      </c>
      <c r="F76" s="77">
        <v>120</v>
      </c>
      <c r="G76" s="31">
        <f t="shared" si="2"/>
        <v>11223</v>
      </c>
      <c r="H76" s="31">
        <f>SUM(H77:H80)</f>
        <v>0</v>
      </c>
      <c r="I76" s="31">
        <f>I77+I78</f>
        <v>11223</v>
      </c>
    </row>
    <row r="77" spans="1:9" ht="50.25" customHeight="1">
      <c r="A77" s="75" t="s">
        <v>41</v>
      </c>
      <c r="B77" s="76">
        <v>650</v>
      </c>
      <c r="C77" s="77" t="s">
        <v>85</v>
      </c>
      <c r="D77" s="77" t="s">
        <v>48</v>
      </c>
      <c r="E77" s="77" t="s">
        <v>94</v>
      </c>
      <c r="F77" s="77">
        <v>121</v>
      </c>
      <c r="G77" s="31">
        <f t="shared" si="2"/>
        <v>8620</v>
      </c>
      <c r="H77" s="106">
        <v>0</v>
      </c>
      <c r="I77" s="106">
        <v>8620</v>
      </c>
    </row>
    <row r="78" spans="1:9" ht="82.5" customHeight="1">
      <c r="A78" s="75" t="s">
        <v>45</v>
      </c>
      <c r="B78" s="76">
        <v>650</v>
      </c>
      <c r="C78" s="77" t="s">
        <v>85</v>
      </c>
      <c r="D78" s="77" t="s">
        <v>48</v>
      </c>
      <c r="E78" s="77" t="s">
        <v>94</v>
      </c>
      <c r="F78" s="77">
        <v>129</v>
      </c>
      <c r="G78" s="31">
        <f t="shared" si="2"/>
        <v>2603</v>
      </c>
      <c r="H78" s="106">
        <v>0</v>
      </c>
      <c r="I78" s="106">
        <v>2603</v>
      </c>
    </row>
    <row r="79" spans="1:9" ht="58.5" customHeight="1">
      <c r="A79" s="75" t="s">
        <v>76</v>
      </c>
      <c r="B79" s="76">
        <v>650</v>
      </c>
      <c r="C79" s="77" t="s">
        <v>85</v>
      </c>
      <c r="D79" s="77" t="s">
        <v>48</v>
      </c>
      <c r="E79" s="77" t="s">
        <v>94</v>
      </c>
      <c r="F79" s="77">
        <v>200</v>
      </c>
      <c r="G79" s="31">
        <f t="shared" si="2"/>
        <v>4777</v>
      </c>
      <c r="H79" s="106">
        <v>0</v>
      </c>
      <c r="I79" s="106">
        <f>I80</f>
        <v>4777</v>
      </c>
    </row>
    <row r="80" spans="1:9" ht="60" customHeight="1">
      <c r="A80" s="75" t="s">
        <v>77</v>
      </c>
      <c r="B80" s="76">
        <v>650</v>
      </c>
      <c r="C80" s="77" t="s">
        <v>85</v>
      </c>
      <c r="D80" s="77" t="s">
        <v>48</v>
      </c>
      <c r="E80" s="77" t="s">
        <v>94</v>
      </c>
      <c r="F80" s="77">
        <v>240</v>
      </c>
      <c r="G80" s="31">
        <f t="shared" si="2"/>
        <v>4777</v>
      </c>
      <c r="H80" s="106">
        <v>0</v>
      </c>
      <c r="I80" s="106">
        <f>I81</f>
        <v>4777</v>
      </c>
    </row>
    <row r="81" spans="1:9" ht="60.75" customHeight="1">
      <c r="A81" s="75" t="s">
        <v>78</v>
      </c>
      <c r="B81" s="77">
        <v>650</v>
      </c>
      <c r="C81" s="77" t="s">
        <v>85</v>
      </c>
      <c r="D81" s="77" t="s">
        <v>48</v>
      </c>
      <c r="E81" s="77" t="s">
        <v>94</v>
      </c>
      <c r="F81" s="77">
        <v>244</v>
      </c>
      <c r="G81" s="31">
        <f t="shared" si="2"/>
        <v>4777</v>
      </c>
      <c r="H81" s="106">
        <v>0</v>
      </c>
      <c r="I81" s="106">
        <v>4777</v>
      </c>
    </row>
    <row r="82" spans="1:9" ht="80.25" customHeight="1">
      <c r="A82" s="75" t="s">
        <v>95</v>
      </c>
      <c r="B82" s="77">
        <v>650</v>
      </c>
      <c r="C82" s="77" t="s">
        <v>85</v>
      </c>
      <c r="D82" s="77" t="s">
        <v>96</v>
      </c>
      <c r="E82" s="77" t="s">
        <v>97</v>
      </c>
      <c r="F82" s="77" t="s">
        <v>32</v>
      </c>
      <c r="G82" s="31">
        <f t="shared" si="2"/>
        <v>3023015</v>
      </c>
      <c r="H82" s="106">
        <f>H83+H88</f>
        <v>3023015</v>
      </c>
      <c r="I82" s="106">
        <v>0</v>
      </c>
    </row>
    <row r="83" spans="1:9" ht="55.5" customHeight="1">
      <c r="A83" s="146" t="s">
        <v>253</v>
      </c>
      <c r="B83" s="77">
        <v>650</v>
      </c>
      <c r="C83" s="77" t="s">
        <v>85</v>
      </c>
      <c r="D83" s="77" t="s">
        <v>96</v>
      </c>
      <c r="E83" s="77">
        <v>1400000000</v>
      </c>
      <c r="F83" s="77" t="s">
        <v>32</v>
      </c>
      <c r="G83" s="31">
        <f t="shared" si="2"/>
        <v>443015</v>
      </c>
      <c r="H83" s="106">
        <f aca="true" t="shared" si="4" ref="H83:I86">H84</f>
        <v>443015</v>
      </c>
      <c r="I83" s="106">
        <f t="shared" si="4"/>
        <v>0</v>
      </c>
    </row>
    <row r="84" spans="1:9" ht="27.75" customHeight="1">
      <c r="A84" s="75" t="s">
        <v>74</v>
      </c>
      <c r="B84" s="77">
        <v>650</v>
      </c>
      <c r="C84" s="77" t="s">
        <v>85</v>
      </c>
      <c r="D84" s="77" t="s">
        <v>96</v>
      </c>
      <c r="E84" s="77">
        <v>1400099990</v>
      </c>
      <c r="F84" s="77" t="s">
        <v>32</v>
      </c>
      <c r="G84" s="31">
        <f t="shared" si="2"/>
        <v>443015</v>
      </c>
      <c r="H84" s="106">
        <f t="shared" si="4"/>
        <v>443015</v>
      </c>
      <c r="I84" s="106">
        <f t="shared" si="4"/>
        <v>0</v>
      </c>
    </row>
    <row r="85" spans="1:9" ht="56.25" customHeight="1">
      <c r="A85" s="75" t="s">
        <v>76</v>
      </c>
      <c r="B85" s="77">
        <v>650</v>
      </c>
      <c r="C85" s="77" t="s">
        <v>85</v>
      </c>
      <c r="D85" s="77" t="s">
        <v>96</v>
      </c>
      <c r="E85" s="77">
        <v>1400099990</v>
      </c>
      <c r="F85" s="77">
        <v>200</v>
      </c>
      <c r="G85" s="31">
        <f t="shared" si="2"/>
        <v>443015</v>
      </c>
      <c r="H85" s="106">
        <f t="shared" si="4"/>
        <v>443015</v>
      </c>
      <c r="I85" s="106">
        <f t="shared" si="4"/>
        <v>0</v>
      </c>
    </row>
    <row r="86" spans="1:9" ht="57.75" customHeight="1">
      <c r="A86" s="75" t="s">
        <v>77</v>
      </c>
      <c r="B86" s="77">
        <v>650</v>
      </c>
      <c r="C86" s="77" t="s">
        <v>85</v>
      </c>
      <c r="D86" s="77" t="s">
        <v>96</v>
      </c>
      <c r="E86" s="77">
        <v>1400099990</v>
      </c>
      <c r="F86" s="77">
        <v>240</v>
      </c>
      <c r="G86" s="31">
        <f t="shared" si="2"/>
        <v>443015</v>
      </c>
      <c r="H86" s="106">
        <f t="shared" si="4"/>
        <v>443015</v>
      </c>
      <c r="I86" s="106">
        <f t="shared" si="4"/>
        <v>0</v>
      </c>
    </row>
    <row r="87" spans="1:9" ht="67.5" customHeight="1">
      <c r="A87" s="75" t="s">
        <v>78</v>
      </c>
      <c r="B87" s="77">
        <v>650</v>
      </c>
      <c r="C87" s="77" t="s">
        <v>85</v>
      </c>
      <c r="D87" s="77" t="s">
        <v>96</v>
      </c>
      <c r="E87" s="77">
        <v>1400099990</v>
      </c>
      <c r="F87" s="77">
        <v>244</v>
      </c>
      <c r="G87" s="31">
        <f t="shared" si="2"/>
        <v>443015</v>
      </c>
      <c r="H87" s="106">
        <v>443015</v>
      </c>
      <c r="I87" s="106">
        <v>0</v>
      </c>
    </row>
    <row r="88" spans="1:9" ht="72.75" customHeight="1">
      <c r="A88" s="151" t="s">
        <v>254</v>
      </c>
      <c r="B88" s="77">
        <v>650</v>
      </c>
      <c r="C88" s="77" t="s">
        <v>85</v>
      </c>
      <c r="D88" s="77" t="s">
        <v>96</v>
      </c>
      <c r="E88" s="77" t="s">
        <v>255</v>
      </c>
      <c r="F88" s="77" t="s">
        <v>32</v>
      </c>
      <c r="G88" s="31">
        <f t="shared" si="2"/>
        <v>2580000</v>
      </c>
      <c r="H88" s="106">
        <f aca="true" t="shared" si="5" ref="H88:I90">H89</f>
        <v>2580000</v>
      </c>
      <c r="I88" s="106">
        <f t="shared" si="5"/>
        <v>0</v>
      </c>
    </row>
    <row r="89" spans="1:9" ht="67.5" customHeight="1">
      <c r="A89" s="151" t="s">
        <v>76</v>
      </c>
      <c r="B89" s="77">
        <v>650</v>
      </c>
      <c r="C89" s="77" t="s">
        <v>85</v>
      </c>
      <c r="D89" s="77" t="s">
        <v>96</v>
      </c>
      <c r="E89" s="77" t="s">
        <v>255</v>
      </c>
      <c r="F89" s="77" t="s">
        <v>108</v>
      </c>
      <c r="G89" s="31">
        <f t="shared" si="2"/>
        <v>2580000</v>
      </c>
      <c r="H89" s="106">
        <f t="shared" si="5"/>
        <v>2580000</v>
      </c>
      <c r="I89" s="106">
        <f t="shared" si="5"/>
        <v>0</v>
      </c>
    </row>
    <row r="90" spans="1:9" ht="67.5" customHeight="1">
      <c r="A90" s="151" t="s">
        <v>77</v>
      </c>
      <c r="B90" s="77">
        <v>650</v>
      </c>
      <c r="C90" s="77" t="s">
        <v>85</v>
      </c>
      <c r="D90" s="77" t="s">
        <v>96</v>
      </c>
      <c r="E90" s="77" t="s">
        <v>255</v>
      </c>
      <c r="F90" s="77" t="s">
        <v>109</v>
      </c>
      <c r="G90" s="31">
        <f t="shared" si="2"/>
        <v>2580000</v>
      </c>
      <c r="H90" s="106">
        <f t="shared" si="5"/>
        <v>2580000</v>
      </c>
      <c r="I90" s="106">
        <f t="shared" si="5"/>
        <v>0</v>
      </c>
    </row>
    <row r="91" spans="1:9" ht="67.5" customHeight="1">
      <c r="A91" s="152" t="s">
        <v>256</v>
      </c>
      <c r="B91" s="77">
        <v>650</v>
      </c>
      <c r="C91" s="77" t="s">
        <v>85</v>
      </c>
      <c r="D91" s="77" t="s">
        <v>96</v>
      </c>
      <c r="E91" s="77" t="s">
        <v>255</v>
      </c>
      <c r="F91" s="77" t="s">
        <v>110</v>
      </c>
      <c r="G91" s="31">
        <f t="shared" si="2"/>
        <v>2580000</v>
      </c>
      <c r="H91" s="106">
        <v>2580000</v>
      </c>
      <c r="I91" s="106">
        <v>0</v>
      </c>
    </row>
    <row r="92" spans="1:9" ht="56.25">
      <c r="A92" s="146" t="s">
        <v>111</v>
      </c>
      <c r="B92" s="30">
        <v>650</v>
      </c>
      <c r="C92" s="30" t="s">
        <v>85</v>
      </c>
      <c r="D92" s="30" t="s">
        <v>112</v>
      </c>
      <c r="E92" s="30" t="s">
        <v>31</v>
      </c>
      <c r="F92" s="30" t="s">
        <v>32</v>
      </c>
      <c r="G92" s="31">
        <f t="shared" si="2"/>
        <v>22860</v>
      </c>
      <c r="H92" s="31">
        <f>H93+H104+H108</f>
        <v>6860</v>
      </c>
      <c r="I92" s="31">
        <f>I93+I104</f>
        <v>16000</v>
      </c>
    </row>
    <row r="93" spans="1:9" ht="93.75" customHeight="1">
      <c r="A93" s="75" t="s">
        <v>257</v>
      </c>
      <c r="B93" s="76">
        <v>650</v>
      </c>
      <c r="C93" s="77" t="s">
        <v>85</v>
      </c>
      <c r="D93" s="76">
        <v>14</v>
      </c>
      <c r="E93" s="76">
        <v>1300000000</v>
      </c>
      <c r="F93" s="77" t="s">
        <v>32</v>
      </c>
      <c r="G93" s="31">
        <f t="shared" si="2"/>
        <v>16000</v>
      </c>
      <c r="H93" s="31">
        <f aca="true" t="shared" si="6" ref="H93:I95">H94</f>
        <v>0</v>
      </c>
      <c r="I93" s="31">
        <f t="shared" si="6"/>
        <v>16000</v>
      </c>
    </row>
    <row r="94" spans="1:9" ht="37.5">
      <c r="A94" s="75" t="s">
        <v>114</v>
      </c>
      <c r="B94" s="76">
        <v>650</v>
      </c>
      <c r="C94" s="77" t="s">
        <v>85</v>
      </c>
      <c r="D94" s="76">
        <v>14</v>
      </c>
      <c r="E94" s="76">
        <v>1310000000</v>
      </c>
      <c r="F94" s="77" t="s">
        <v>32</v>
      </c>
      <c r="G94" s="31">
        <f t="shared" si="2"/>
        <v>16000</v>
      </c>
      <c r="H94" s="31">
        <f t="shared" si="6"/>
        <v>0</v>
      </c>
      <c r="I94" s="31">
        <f t="shared" si="6"/>
        <v>16000</v>
      </c>
    </row>
    <row r="95" spans="1:9" ht="66" customHeight="1">
      <c r="A95" s="75" t="s">
        <v>115</v>
      </c>
      <c r="B95" s="76">
        <v>650</v>
      </c>
      <c r="C95" s="77" t="s">
        <v>85</v>
      </c>
      <c r="D95" s="76">
        <v>14</v>
      </c>
      <c r="E95" s="76">
        <v>1310100000</v>
      </c>
      <c r="F95" s="77" t="s">
        <v>32</v>
      </c>
      <c r="G95" s="31">
        <f t="shared" si="2"/>
        <v>16000</v>
      </c>
      <c r="H95" s="31">
        <f t="shared" si="6"/>
        <v>0</v>
      </c>
      <c r="I95" s="31">
        <f t="shared" si="6"/>
        <v>16000</v>
      </c>
    </row>
    <row r="96" spans="1:9" ht="45" customHeight="1">
      <c r="A96" s="75" t="s">
        <v>116</v>
      </c>
      <c r="B96" s="76">
        <v>650</v>
      </c>
      <c r="C96" s="77" t="s">
        <v>85</v>
      </c>
      <c r="D96" s="76">
        <v>14</v>
      </c>
      <c r="E96" s="76">
        <v>1310182300</v>
      </c>
      <c r="F96" s="77" t="s">
        <v>32</v>
      </c>
      <c r="G96" s="31">
        <f t="shared" si="2"/>
        <v>16000</v>
      </c>
      <c r="H96" s="31">
        <f>H97+H100</f>
        <v>0</v>
      </c>
      <c r="I96" s="31">
        <f>I97+I100</f>
        <v>16000</v>
      </c>
    </row>
    <row r="97" spans="1:9" ht="109.5" customHeight="1">
      <c r="A97" s="75" t="s">
        <v>37</v>
      </c>
      <c r="B97" s="76">
        <v>650</v>
      </c>
      <c r="C97" s="77" t="s">
        <v>85</v>
      </c>
      <c r="D97" s="76">
        <v>14</v>
      </c>
      <c r="E97" s="76">
        <v>1310182300</v>
      </c>
      <c r="F97" s="77" t="s">
        <v>38</v>
      </c>
      <c r="G97" s="31">
        <f t="shared" si="2"/>
        <v>9100</v>
      </c>
      <c r="H97" s="31">
        <f>H98</f>
        <v>0</v>
      </c>
      <c r="I97" s="31">
        <f>I98</f>
        <v>9100</v>
      </c>
    </row>
    <row r="98" spans="1:9" ht="45" customHeight="1">
      <c r="A98" s="75" t="s">
        <v>39</v>
      </c>
      <c r="B98" s="76">
        <v>650</v>
      </c>
      <c r="C98" s="77" t="s">
        <v>85</v>
      </c>
      <c r="D98" s="76">
        <v>14</v>
      </c>
      <c r="E98" s="76">
        <v>1310182300</v>
      </c>
      <c r="F98" s="77" t="s">
        <v>40</v>
      </c>
      <c r="G98" s="31">
        <f t="shared" si="2"/>
        <v>9100</v>
      </c>
      <c r="H98" s="31">
        <f>H99</f>
        <v>0</v>
      </c>
      <c r="I98" s="31">
        <f>I99</f>
        <v>9100</v>
      </c>
    </row>
    <row r="99" spans="1:9" ht="111" customHeight="1">
      <c r="A99" s="75" t="s">
        <v>117</v>
      </c>
      <c r="B99" s="76">
        <v>650</v>
      </c>
      <c r="C99" s="77" t="s">
        <v>85</v>
      </c>
      <c r="D99" s="76">
        <v>14</v>
      </c>
      <c r="E99" s="76">
        <v>1310182300</v>
      </c>
      <c r="F99" s="77" t="s">
        <v>118</v>
      </c>
      <c r="G99" s="31">
        <f t="shared" si="2"/>
        <v>9100</v>
      </c>
      <c r="H99" s="31">
        <v>0</v>
      </c>
      <c r="I99" s="31">
        <v>9100</v>
      </c>
    </row>
    <row r="100" spans="1:9" ht="77.25" customHeight="1">
      <c r="A100" s="75" t="s">
        <v>76</v>
      </c>
      <c r="B100" s="76">
        <v>650</v>
      </c>
      <c r="C100" s="77" t="s">
        <v>85</v>
      </c>
      <c r="D100" s="76">
        <v>14</v>
      </c>
      <c r="E100" s="76">
        <v>1310182300</v>
      </c>
      <c r="F100" s="77">
        <v>200</v>
      </c>
      <c r="G100" s="31">
        <f t="shared" si="2"/>
        <v>6900</v>
      </c>
      <c r="H100" s="31">
        <f>H101</f>
        <v>0</v>
      </c>
      <c r="I100" s="31">
        <f>I101</f>
        <v>6900</v>
      </c>
    </row>
    <row r="101" spans="1:9" ht="63" customHeight="1">
      <c r="A101" s="75" t="s">
        <v>77</v>
      </c>
      <c r="B101" s="76">
        <v>650</v>
      </c>
      <c r="C101" s="77" t="s">
        <v>85</v>
      </c>
      <c r="D101" s="76">
        <v>14</v>
      </c>
      <c r="E101" s="76">
        <v>1310182300</v>
      </c>
      <c r="F101" s="77">
        <v>240</v>
      </c>
      <c r="G101" s="31">
        <f t="shared" si="2"/>
        <v>6900</v>
      </c>
      <c r="H101" s="31">
        <f>H102</f>
        <v>0</v>
      </c>
      <c r="I101" s="31">
        <f>I102</f>
        <v>6900</v>
      </c>
    </row>
    <row r="102" spans="1:9" ht="62.25" customHeight="1">
      <c r="A102" s="75" t="s">
        <v>78</v>
      </c>
      <c r="B102" s="76">
        <v>650</v>
      </c>
      <c r="C102" s="77" t="s">
        <v>85</v>
      </c>
      <c r="D102" s="76">
        <v>14</v>
      </c>
      <c r="E102" s="153">
        <v>1310182300</v>
      </c>
      <c r="F102" s="77">
        <v>244</v>
      </c>
      <c r="G102" s="31">
        <f t="shared" si="2"/>
        <v>6900</v>
      </c>
      <c r="H102" s="31">
        <v>0</v>
      </c>
      <c r="I102" s="31">
        <v>6900</v>
      </c>
    </row>
    <row r="103" spans="1:9" ht="159.75" customHeight="1">
      <c r="A103" s="75" t="s">
        <v>258</v>
      </c>
      <c r="B103" s="76">
        <v>650</v>
      </c>
      <c r="C103" s="77" t="s">
        <v>85</v>
      </c>
      <c r="D103" s="76">
        <v>14</v>
      </c>
      <c r="E103" s="153">
        <v>130000000</v>
      </c>
      <c r="F103" s="77" t="s">
        <v>32</v>
      </c>
      <c r="G103" s="31">
        <f t="shared" si="2"/>
        <v>6860</v>
      </c>
      <c r="H103" s="31">
        <f>H104</f>
        <v>6860</v>
      </c>
      <c r="I103" s="31"/>
    </row>
    <row r="104" spans="1:9" ht="70.5" customHeight="1">
      <c r="A104" s="75" t="s">
        <v>120</v>
      </c>
      <c r="B104" s="76">
        <v>650</v>
      </c>
      <c r="C104" s="77" t="s">
        <v>85</v>
      </c>
      <c r="D104" s="76">
        <v>14</v>
      </c>
      <c r="E104" s="76" t="s">
        <v>121</v>
      </c>
      <c r="F104" s="77" t="s">
        <v>32</v>
      </c>
      <c r="G104" s="31">
        <f t="shared" si="2"/>
        <v>6860</v>
      </c>
      <c r="H104" s="31">
        <f>H105</f>
        <v>6860</v>
      </c>
      <c r="I104" s="31">
        <f>I105</f>
        <v>0</v>
      </c>
    </row>
    <row r="105" spans="1:9" ht="60.75" customHeight="1">
      <c r="A105" s="75" t="s">
        <v>37</v>
      </c>
      <c r="B105" s="76">
        <v>650</v>
      </c>
      <c r="C105" s="77" t="s">
        <v>85</v>
      </c>
      <c r="D105" s="76">
        <v>14</v>
      </c>
      <c r="E105" s="76" t="s">
        <v>121</v>
      </c>
      <c r="F105" s="77" t="s">
        <v>38</v>
      </c>
      <c r="G105" s="31">
        <f t="shared" si="2"/>
        <v>6860</v>
      </c>
      <c r="H105" s="31">
        <f>H106</f>
        <v>6860</v>
      </c>
      <c r="I105" s="31">
        <f>I106</f>
        <v>0</v>
      </c>
    </row>
    <row r="106" spans="1:9" ht="60.75" customHeight="1">
      <c r="A106" s="75" t="s">
        <v>39</v>
      </c>
      <c r="B106" s="76">
        <v>650</v>
      </c>
      <c r="C106" s="77" t="s">
        <v>85</v>
      </c>
      <c r="D106" s="76">
        <v>14</v>
      </c>
      <c r="E106" s="76" t="s">
        <v>121</v>
      </c>
      <c r="F106" s="76">
        <v>120</v>
      </c>
      <c r="G106" s="31">
        <f t="shared" si="2"/>
        <v>6860</v>
      </c>
      <c r="H106" s="31">
        <f>H107</f>
        <v>6860</v>
      </c>
      <c r="I106" s="31">
        <f>I107</f>
        <v>0</v>
      </c>
    </row>
    <row r="107" spans="1:9" ht="65.25" customHeight="1">
      <c r="A107" s="75" t="s">
        <v>117</v>
      </c>
      <c r="B107" s="76">
        <v>650</v>
      </c>
      <c r="C107" s="77" t="s">
        <v>85</v>
      </c>
      <c r="D107" s="76">
        <v>14</v>
      </c>
      <c r="E107" s="76" t="s">
        <v>121</v>
      </c>
      <c r="F107" s="76">
        <v>123</v>
      </c>
      <c r="G107" s="31">
        <f t="shared" si="2"/>
        <v>6860</v>
      </c>
      <c r="H107" s="106">
        <v>6860</v>
      </c>
      <c r="I107" s="106">
        <v>0</v>
      </c>
    </row>
    <row r="108" spans="1:9" ht="281.25" hidden="1">
      <c r="A108" s="146" t="s">
        <v>122</v>
      </c>
      <c r="B108" s="30">
        <v>650</v>
      </c>
      <c r="C108" s="30" t="s">
        <v>85</v>
      </c>
      <c r="D108" s="30" t="s">
        <v>112</v>
      </c>
      <c r="E108" s="30" t="s">
        <v>123</v>
      </c>
      <c r="F108" s="30" t="s">
        <v>32</v>
      </c>
      <c r="G108" s="31">
        <f t="shared" si="2"/>
        <v>0</v>
      </c>
      <c r="H108" s="31">
        <f aca="true" t="shared" si="7" ref="H108:I110">H109</f>
        <v>0</v>
      </c>
      <c r="I108" s="31">
        <f t="shared" si="7"/>
        <v>0</v>
      </c>
    </row>
    <row r="109" spans="1:9" ht="56.25" hidden="1">
      <c r="A109" s="75" t="s">
        <v>76</v>
      </c>
      <c r="B109" s="30" t="s">
        <v>100</v>
      </c>
      <c r="C109" s="30" t="s">
        <v>85</v>
      </c>
      <c r="D109" s="30" t="s">
        <v>112</v>
      </c>
      <c r="E109" s="30" t="s">
        <v>123</v>
      </c>
      <c r="F109" s="30" t="s">
        <v>108</v>
      </c>
      <c r="G109" s="31">
        <f t="shared" si="2"/>
        <v>0</v>
      </c>
      <c r="H109" s="106">
        <f t="shared" si="7"/>
        <v>0</v>
      </c>
      <c r="I109" s="106">
        <f t="shared" si="7"/>
        <v>0</v>
      </c>
    </row>
    <row r="110" spans="1:9" ht="56.25" hidden="1">
      <c r="A110" s="75" t="s">
        <v>77</v>
      </c>
      <c r="B110" s="30" t="s">
        <v>100</v>
      </c>
      <c r="C110" s="30" t="s">
        <v>85</v>
      </c>
      <c r="D110" s="30" t="s">
        <v>112</v>
      </c>
      <c r="E110" s="30" t="s">
        <v>123</v>
      </c>
      <c r="F110" s="30" t="s">
        <v>109</v>
      </c>
      <c r="G110" s="31">
        <f t="shared" si="2"/>
        <v>0</v>
      </c>
      <c r="H110" s="106">
        <f t="shared" si="7"/>
        <v>0</v>
      </c>
      <c r="I110" s="106">
        <f t="shared" si="7"/>
        <v>0</v>
      </c>
    </row>
    <row r="111" spans="1:9" ht="56.25" hidden="1">
      <c r="A111" s="75" t="s">
        <v>78</v>
      </c>
      <c r="B111" s="103" t="s">
        <v>100</v>
      </c>
      <c r="C111" s="103" t="s">
        <v>85</v>
      </c>
      <c r="D111" s="103" t="s">
        <v>112</v>
      </c>
      <c r="E111" s="30" t="s">
        <v>123</v>
      </c>
      <c r="F111" s="30" t="s">
        <v>110</v>
      </c>
      <c r="G111" s="31">
        <f t="shared" si="2"/>
        <v>0</v>
      </c>
      <c r="H111" s="106">
        <v>0</v>
      </c>
      <c r="I111" s="106">
        <v>0</v>
      </c>
    </row>
    <row r="112" spans="1:9" ht="32.25" customHeight="1">
      <c r="A112" s="144" t="s">
        <v>124</v>
      </c>
      <c r="B112" s="145">
        <v>650</v>
      </c>
      <c r="C112" s="145" t="s">
        <v>48</v>
      </c>
      <c r="D112" s="145" t="s">
        <v>28</v>
      </c>
      <c r="E112" s="145" t="s">
        <v>31</v>
      </c>
      <c r="F112" s="145" t="s">
        <v>32</v>
      </c>
      <c r="G112" s="92">
        <f t="shared" si="2"/>
        <v>7324042.14</v>
      </c>
      <c r="H112" s="92">
        <f>H113+H128+H142+H149</f>
        <v>7324042.14</v>
      </c>
      <c r="I112" s="92">
        <f>+I142+I152</f>
        <v>0</v>
      </c>
    </row>
    <row r="113" spans="1:9" ht="32.25" customHeight="1" hidden="1">
      <c r="A113" s="75" t="s">
        <v>125</v>
      </c>
      <c r="B113" s="77">
        <v>650</v>
      </c>
      <c r="C113" s="77" t="s">
        <v>48</v>
      </c>
      <c r="D113" s="77" t="s">
        <v>27</v>
      </c>
      <c r="E113" s="77" t="s">
        <v>31</v>
      </c>
      <c r="F113" s="77" t="s">
        <v>32</v>
      </c>
      <c r="G113" s="31">
        <f t="shared" si="2"/>
        <v>0</v>
      </c>
      <c r="H113" s="31">
        <f>H114+H122</f>
        <v>0</v>
      </c>
      <c r="I113" s="31">
        <f>I114+I122</f>
        <v>0</v>
      </c>
    </row>
    <row r="114" spans="1:9" ht="61.5" customHeight="1" hidden="1">
      <c r="A114" s="75" t="s">
        <v>126</v>
      </c>
      <c r="B114" s="77">
        <v>650</v>
      </c>
      <c r="C114" s="77" t="s">
        <v>48</v>
      </c>
      <c r="D114" s="77" t="s">
        <v>27</v>
      </c>
      <c r="E114" s="77" t="s">
        <v>127</v>
      </c>
      <c r="F114" s="77" t="s">
        <v>32</v>
      </c>
      <c r="G114" s="31">
        <f t="shared" si="2"/>
        <v>0</v>
      </c>
      <c r="H114" s="31">
        <f aca="true" t="shared" si="8" ref="H114:I118">H115</f>
        <v>0</v>
      </c>
      <c r="I114" s="31">
        <f t="shared" si="8"/>
        <v>0</v>
      </c>
    </row>
    <row r="115" spans="1:9" ht="39.75" customHeight="1" hidden="1">
      <c r="A115" s="75" t="s">
        <v>128</v>
      </c>
      <c r="B115" s="77">
        <v>650</v>
      </c>
      <c r="C115" s="77" t="s">
        <v>48</v>
      </c>
      <c r="D115" s="77" t="s">
        <v>27</v>
      </c>
      <c r="E115" s="77" t="s">
        <v>129</v>
      </c>
      <c r="F115" s="77" t="s">
        <v>32</v>
      </c>
      <c r="G115" s="31">
        <f t="shared" si="2"/>
        <v>0</v>
      </c>
      <c r="H115" s="31">
        <f t="shared" si="8"/>
        <v>0</v>
      </c>
      <c r="I115" s="31">
        <f t="shared" si="8"/>
        <v>0</v>
      </c>
    </row>
    <row r="116" spans="1:9" ht="42" customHeight="1" hidden="1">
      <c r="A116" s="75" t="s">
        <v>130</v>
      </c>
      <c r="B116" s="77">
        <v>650</v>
      </c>
      <c r="C116" s="77" t="s">
        <v>48</v>
      </c>
      <c r="D116" s="77" t="s">
        <v>27</v>
      </c>
      <c r="E116" s="77" t="s">
        <v>131</v>
      </c>
      <c r="F116" s="77" t="s">
        <v>32</v>
      </c>
      <c r="G116" s="31">
        <f t="shared" si="2"/>
        <v>0</v>
      </c>
      <c r="H116" s="31">
        <f t="shared" si="8"/>
        <v>0</v>
      </c>
      <c r="I116" s="31">
        <f t="shared" si="8"/>
        <v>0</v>
      </c>
    </row>
    <row r="117" spans="1:9" ht="33.75" customHeight="1" hidden="1">
      <c r="A117" s="75" t="s">
        <v>74</v>
      </c>
      <c r="B117" s="77">
        <v>650</v>
      </c>
      <c r="C117" s="77" t="s">
        <v>48</v>
      </c>
      <c r="D117" s="77" t="s">
        <v>27</v>
      </c>
      <c r="E117" s="77" t="s">
        <v>132</v>
      </c>
      <c r="F117" s="77" t="s">
        <v>32</v>
      </c>
      <c r="G117" s="31">
        <f t="shared" si="2"/>
        <v>0</v>
      </c>
      <c r="H117" s="31">
        <f t="shared" si="8"/>
        <v>0</v>
      </c>
      <c r="I117" s="31">
        <f t="shared" si="8"/>
        <v>0</v>
      </c>
    </row>
    <row r="118" spans="1:9" ht="110.25" customHeight="1" hidden="1">
      <c r="A118" s="75" t="s">
        <v>37</v>
      </c>
      <c r="B118" s="77">
        <v>650</v>
      </c>
      <c r="C118" s="77" t="s">
        <v>48</v>
      </c>
      <c r="D118" s="77" t="s">
        <v>27</v>
      </c>
      <c r="E118" s="77" t="s">
        <v>132</v>
      </c>
      <c r="F118" s="77">
        <v>100</v>
      </c>
      <c r="G118" s="31">
        <f t="shared" si="2"/>
        <v>0</v>
      </c>
      <c r="H118" s="31">
        <f t="shared" si="8"/>
        <v>0</v>
      </c>
      <c r="I118" s="31">
        <f t="shared" si="8"/>
        <v>0</v>
      </c>
    </row>
    <row r="119" spans="1:9" ht="38.25" customHeight="1" hidden="1">
      <c r="A119" s="75" t="s">
        <v>39</v>
      </c>
      <c r="B119" s="77">
        <v>650</v>
      </c>
      <c r="C119" s="77" t="s">
        <v>48</v>
      </c>
      <c r="D119" s="77" t="s">
        <v>27</v>
      </c>
      <c r="E119" s="77" t="s">
        <v>132</v>
      </c>
      <c r="F119" s="77">
        <v>120</v>
      </c>
      <c r="G119" s="31">
        <f t="shared" si="2"/>
        <v>0</v>
      </c>
      <c r="H119" s="31">
        <f>H120+H121</f>
        <v>0</v>
      </c>
      <c r="I119" s="31">
        <f>I120+I121</f>
        <v>0</v>
      </c>
    </row>
    <row r="120" spans="1:9" ht="38.25" customHeight="1" hidden="1">
      <c r="A120" s="75" t="s">
        <v>41</v>
      </c>
      <c r="B120" s="77">
        <v>650</v>
      </c>
      <c r="C120" s="77" t="s">
        <v>48</v>
      </c>
      <c r="D120" s="77" t="s">
        <v>27</v>
      </c>
      <c r="E120" s="77" t="s">
        <v>132</v>
      </c>
      <c r="F120" s="77">
        <v>121</v>
      </c>
      <c r="G120" s="31">
        <f t="shared" si="2"/>
        <v>0</v>
      </c>
      <c r="H120" s="106"/>
      <c r="I120" s="106">
        <v>0</v>
      </c>
    </row>
    <row r="121" spans="1:9" ht="80.25" customHeight="1" hidden="1">
      <c r="A121" s="75" t="s">
        <v>45</v>
      </c>
      <c r="B121" s="77">
        <v>650</v>
      </c>
      <c r="C121" s="77" t="s">
        <v>48</v>
      </c>
      <c r="D121" s="77" t="s">
        <v>27</v>
      </c>
      <c r="E121" s="77" t="s">
        <v>132</v>
      </c>
      <c r="F121" s="77">
        <v>129</v>
      </c>
      <c r="G121" s="31">
        <f t="shared" si="2"/>
        <v>0</v>
      </c>
      <c r="H121" s="106"/>
      <c r="I121" s="106">
        <v>0</v>
      </c>
    </row>
    <row r="122" spans="1:9" ht="93.75" hidden="1">
      <c r="A122" s="146" t="s">
        <v>133</v>
      </c>
      <c r="B122" s="77">
        <v>650</v>
      </c>
      <c r="C122" s="77" t="s">
        <v>48</v>
      </c>
      <c r="D122" s="77" t="s">
        <v>27</v>
      </c>
      <c r="E122" s="77" t="s">
        <v>127</v>
      </c>
      <c r="F122" s="77" t="s">
        <v>32</v>
      </c>
      <c r="G122" s="31">
        <f t="shared" si="2"/>
        <v>0</v>
      </c>
      <c r="H122" s="154">
        <f aca="true" t="shared" si="9" ref="H122:I124">H123</f>
        <v>0</v>
      </c>
      <c r="I122" s="154">
        <f t="shared" si="9"/>
        <v>0</v>
      </c>
    </row>
    <row r="123" spans="1:9" ht="27" customHeight="1" hidden="1">
      <c r="A123" s="75" t="s">
        <v>74</v>
      </c>
      <c r="B123" s="77">
        <v>650</v>
      </c>
      <c r="C123" s="77" t="s">
        <v>48</v>
      </c>
      <c r="D123" s="77" t="s">
        <v>27</v>
      </c>
      <c r="E123" s="77" t="s">
        <v>134</v>
      </c>
      <c r="F123" s="77" t="s">
        <v>32</v>
      </c>
      <c r="G123" s="31">
        <f t="shared" si="2"/>
        <v>0</v>
      </c>
      <c r="H123" s="106">
        <f t="shared" si="9"/>
        <v>0</v>
      </c>
      <c r="I123" s="106">
        <f t="shared" si="9"/>
        <v>0</v>
      </c>
    </row>
    <row r="124" spans="1:9" ht="109.5" customHeight="1" hidden="1">
      <c r="A124" s="75" t="s">
        <v>37</v>
      </c>
      <c r="B124" s="77">
        <v>650</v>
      </c>
      <c r="C124" s="77" t="s">
        <v>48</v>
      </c>
      <c r="D124" s="77" t="s">
        <v>27</v>
      </c>
      <c r="E124" s="77" t="s">
        <v>134</v>
      </c>
      <c r="F124" s="77">
        <v>100</v>
      </c>
      <c r="G124" s="31">
        <f t="shared" si="2"/>
        <v>0</v>
      </c>
      <c r="H124" s="106">
        <f t="shared" si="9"/>
        <v>0</v>
      </c>
      <c r="I124" s="106">
        <f t="shared" si="9"/>
        <v>0</v>
      </c>
    </row>
    <row r="125" spans="1:9" ht="41.25" customHeight="1" hidden="1">
      <c r="A125" s="75" t="s">
        <v>39</v>
      </c>
      <c r="B125" s="77">
        <v>650</v>
      </c>
      <c r="C125" s="77" t="s">
        <v>48</v>
      </c>
      <c r="D125" s="77" t="s">
        <v>27</v>
      </c>
      <c r="E125" s="77" t="s">
        <v>134</v>
      </c>
      <c r="F125" s="77">
        <v>120</v>
      </c>
      <c r="G125" s="31">
        <f t="shared" si="2"/>
        <v>0</v>
      </c>
      <c r="H125" s="106">
        <f>H126+H127</f>
        <v>0</v>
      </c>
      <c r="I125" s="106">
        <f>I126+I127</f>
        <v>0</v>
      </c>
    </row>
    <row r="126" spans="1:9" ht="48.75" customHeight="1" hidden="1">
      <c r="A126" s="75" t="s">
        <v>41</v>
      </c>
      <c r="B126" s="103">
        <v>650</v>
      </c>
      <c r="C126" s="103" t="s">
        <v>48</v>
      </c>
      <c r="D126" s="103" t="s">
        <v>27</v>
      </c>
      <c r="E126" s="77" t="s">
        <v>134</v>
      </c>
      <c r="F126" s="103" t="s">
        <v>42</v>
      </c>
      <c r="G126" s="31">
        <f t="shared" si="2"/>
        <v>0</v>
      </c>
      <c r="H126" s="106"/>
      <c r="I126" s="106">
        <v>0</v>
      </c>
    </row>
    <row r="127" spans="1:9" ht="81" customHeight="1" hidden="1">
      <c r="A127" s="75" t="s">
        <v>45</v>
      </c>
      <c r="B127" s="103">
        <v>650</v>
      </c>
      <c r="C127" s="103" t="s">
        <v>48</v>
      </c>
      <c r="D127" s="103" t="s">
        <v>27</v>
      </c>
      <c r="E127" s="77" t="s">
        <v>134</v>
      </c>
      <c r="F127" s="103" t="s">
        <v>46</v>
      </c>
      <c r="G127" s="31">
        <f t="shared" si="2"/>
        <v>0</v>
      </c>
      <c r="H127" s="106"/>
      <c r="I127" s="106">
        <v>0</v>
      </c>
    </row>
    <row r="128" spans="1:9" ht="37.5" customHeight="1">
      <c r="A128" s="75" t="s">
        <v>135</v>
      </c>
      <c r="B128" s="77">
        <v>650</v>
      </c>
      <c r="C128" s="77" t="s">
        <v>48</v>
      </c>
      <c r="D128" s="77" t="s">
        <v>96</v>
      </c>
      <c r="E128" s="77" t="s">
        <v>31</v>
      </c>
      <c r="F128" s="77" t="s">
        <v>32</v>
      </c>
      <c r="G128" s="31">
        <f t="shared" si="2"/>
        <v>6130373.03</v>
      </c>
      <c r="H128" s="106">
        <f>H129+H134+H138</f>
        <v>6130373.03</v>
      </c>
      <c r="I128" s="106">
        <f>I129</f>
        <v>0</v>
      </c>
    </row>
    <row r="129" spans="1:9" ht="65.25" customHeight="1">
      <c r="A129" s="75" t="s">
        <v>259</v>
      </c>
      <c r="B129" s="77">
        <v>650</v>
      </c>
      <c r="C129" s="77" t="s">
        <v>48</v>
      </c>
      <c r="D129" s="77" t="s">
        <v>96</v>
      </c>
      <c r="E129" s="77" t="s">
        <v>159</v>
      </c>
      <c r="F129" s="77" t="s">
        <v>32</v>
      </c>
      <c r="G129" s="31">
        <f t="shared" si="2"/>
        <v>4141209.83</v>
      </c>
      <c r="H129" s="106">
        <f>H130</f>
        <v>4141209.83</v>
      </c>
      <c r="I129" s="106">
        <f>I130</f>
        <v>0</v>
      </c>
    </row>
    <row r="130" spans="1:9" ht="29.25" customHeight="1">
      <c r="A130" s="75" t="s">
        <v>74</v>
      </c>
      <c r="B130" s="77">
        <v>650</v>
      </c>
      <c r="C130" s="77" t="s">
        <v>48</v>
      </c>
      <c r="D130" s="77" t="s">
        <v>96</v>
      </c>
      <c r="E130" s="77" t="s">
        <v>260</v>
      </c>
      <c r="F130" s="77" t="s">
        <v>32</v>
      </c>
      <c r="G130" s="31">
        <f t="shared" si="2"/>
        <v>4141209.83</v>
      </c>
      <c r="H130" s="106">
        <f>H131</f>
        <v>4141209.83</v>
      </c>
      <c r="I130" s="106">
        <f>I131</f>
        <v>0</v>
      </c>
    </row>
    <row r="131" spans="1:9" ht="55.5" customHeight="1">
      <c r="A131" s="75" t="s">
        <v>76</v>
      </c>
      <c r="B131" s="77">
        <v>650</v>
      </c>
      <c r="C131" s="77" t="s">
        <v>48</v>
      </c>
      <c r="D131" s="77" t="s">
        <v>96</v>
      </c>
      <c r="E131" s="77" t="s">
        <v>260</v>
      </c>
      <c r="F131" s="77">
        <v>200</v>
      </c>
      <c r="G131" s="31">
        <f t="shared" si="2"/>
        <v>4141209.83</v>
      </c>
      <c r="H131" s="106">
        <f>H132</f>
        <v>4141209.83</v>
      </c>
      <c r="I131" s="106">
        <f>I132</f>
        <v>0</v>
      </c>
    </row>
    <row r="132" spans="1:9" ht="66.75" customHeight="1">
      <c r="A132" s="75" t="s">
        <v>77</v>
      </c>
      <c r="B132" s="77">
        <v>650</v>
      </c>
      <c r="C132" s="77" t="s">
        <v>48</v>
      </c>
      <c r="D132" s="77" t="s">
        <v>96</v>
      </c>
      <c r="E132" s="77" t="s">
        <v>260</v>
      </c>
      <c r="F132" s="77">
        <v>240</v>
      </c>
      <c r="G132" s="31">
        <f t="shared" si="2"/>
        <v>4141209.83</v>
      </c>
      <c r="H132" s="106">
        <f>H133</f>
        <v>4141209.83</v>
      </c>
      <c r="I132" s="106">
        <f>I133</f>
        <v>0</v>
      </c>
    </row>
    <row r="133" spans="1:9" ht="67.5" customHeight="1">
      <c r="A133" s="75" t="s">
        <v>78</v>
      </c>
      <c r="B133" s="77">
        <v>650</v>
      </c>
      <c r="C133" s="77" t="s">
        <v>48</v>
      </c>
      <c r="D133" s="77" t="s">
        <v>96</v>
      </c>
      <c r="E133" s="77" t="s">
        <v>260</v>
      </c>
      <c r="F133" s="77">
        <v>244</v>
      </c>
      <c r="G133" s="31">
        <f t="shared" si="2"/>
        <v>4141209.83</v>
      </c>
      <c r="H133" s="106">
        <v>4141209.83</v>
      </c>
      <c r="I133" s="106">
        <v>0</v>
      </c>
    </row>
    <row r="134" spans="1:9" ht="93.75" hidden="1">
      <c r="A134" s="75" t="s">
        <v>137</v>
      </c>
      <c r="B134" s="77" t="s">
        <v>100</v>
      </c>
      <c r="C134" s="77" t="s">
        <v>48</v>
      </c>
      <c r="D134" s="77" t="s">
        <v>96</v>
      </c>
      <c r="E134" s="77" t="s">
        <v>138</v>
      </c>
      <c r="F134" s="77" t="s">
        <v>110</v>
      </c>
      <c r="G134" s="31">
        <f t="shared" si="2"/>
        <v>0</v>
      </c>
      <c r="H134" s="106">
        <f aca="true" t="shared" si="10" ref="H134:I136">H135</f>
        <v>0</v>
      </c>
      <c r="I134" s="106">
        <f t="shared" si="10"/>
        <v>0</v>
      </c>
    </row>
    <row r="135" spans="1:9" ht="67.5" customHeight="1" hidden="1">
      <c r="A135" s="75" t="s">
        <v>76</v>
      </c>
      <c r="B135" s="77" t="s">
        <v>100</v>
      </c>
      <c r="C135" s="77" t="s">
        <v>48</v>
      </c>
      <c r="D135" s="77" t="s">
        <v>96</v>
      </c>
      <c r="E135" s="77" t="s">
        <v>138</v>
      </c>
      <c r="F135" s="77" t="s">
        <v>110</v>
      </c>
      <c r="G135" s="31">
        <f t="shared" si="2"/>
        <v>0</v>
      </c>
      <c r="H135" s="106">
        <f t="shared" si="10"/>
        <v>0</v>
      </c>
      <c r="I135" s="106">
        <f t="shared" si="10"/>
        <v>0</v>
      </c>
    </row>
    <row r="136" spans="1:9" ht="67.5" customHeight="1" hidden="1">
      <c r="A136" s="75" t="s">
        <v>77</v>
      </c>
      <c r="B136" s="77" t="s">
        <v>100</v>
      </c>
      <c r="C136" s="77" t="s">
        <v>48</v>
      </c>
      <c r="D136" s="77" t="s">
        <v>96</v>
      </c>
      <c r="E136" s="77" t="s">
        <v>138</v>
      </c>
      <c r="F136" s="77" t="s">
        <v>110</v>
      </c>
      <c r="G136" s="31">
        <f t="shared" si="2"/>
        <v>0</v>
      </c>
      <c r="H136" s="106">
        <f t="shared" si="10"/>
        <v>0</v>
      </c>
      <c r="I136" s="106">
        <f t="shared" si="10"/>
        <v>0</v>
      </c>
    </row>
    <row r="137" spans="1:9" ht="67.5" customHeight="1" hidden="1">
      <c r="A137" s="75" t="s">
        <v>78</v>
      </c>
      <c r="B137" s="77" t="s">
        <v>100</v>
      </c>
      <c r="C137" s="77" t="s">
        <v>48</v>
      </c>
      <c r="D137" s="77" t="s">
        <v>96</v>
      </c>
      <c r="E137" s="77" t="s">
        <v>138</v>
      </c>
      <c r="F137" s="77" t="s">
        <v>110</v>
      </c>
      <c r="G137" s="31">
        <f t="shared" si="2"/>
        <v>0</v>
      </c>
      <c r="H137" s="106">
        <v>0</v>
      </c>
      <c r="I137" s="106">
        <v>0</v>
      </c>
    </row>
    <row r="138" spans="1:9" ht="79.5" customHeight="1">
      <c r="A138" s="75" t="s">
        <v>261</v>
      </c>
      <c r="B138" s="77" t="s">
        <v>100</v>
      </c>
      <c r="C138" s="77" t="s">
        <v>48</v>
      </c>
      <c r="D138" s="77" t="s">
        <v>96</v>
      </c>
      <c r="E138" s="77" t="s">
        <v>140</v>
      </c>
      <c r="F138" s="77" t="s">
        <v>110</v>
      </c>
      <c r="G138" s="31">
        <f t="shared" si="2"/>
        <v>1989163.2</v>
      </c>
      <c r="H138" s="106">
        <f aca="true" t="shared" si="11" ref="H138:I140">H139</f>
        <v>1989163.2</v>
      </c>
      <c r="I138" s="106">
        <f t="shared" si="11"/>
        <v>0</v>
      </c>
    </row>
    <row r="139" spans="1:9" ht="67.5" customHeight="1">
      <c r="A139" s="75" t="s">
        <v>76</v>
      </c>
      <c r="B139" s="77" t="s">
        <v>100</v>
      </c>
      <c r="C139" s="77" t="s">
        <v>48</v>
      </c>
      <c r="D139" s="77" t="s">
        <v>96</v>
      </c>
      <c r="E139" s="77" t="s">
        <v>140</v>
      </c>
      <c r="F139" s="77" t="s">
        <v>110</v>
      </c>
      <c r="G139" s="31">
        <f t="shared" si="2"/>
        <v>1989163.2</v>
      </c>
      <c r="H139" s="106">
        <f t="shared" si="11"/>
        <v>1989163.2</v>
      </c>
      <c r="I139" s="106">
        <f t="shared" si="11"/>
        <v>0</v>
      </c>
    </row>
    <row r="140" spans="1:9" ht="67.5" customHeight="1">
      <c r="A140" s="75" t="s">
        <v>77</v>
      </c>
      <c r="B140" s="77" t="s">
        <v>100</v>
      </c>
      <c r="C140" s="77" t="s">
        <v>48</v>
      </c>
      <c r="D140" s="77" t="s">
        <v>96</v>
      </c>
      <c r="E140" s="77" t="s">
        <v>140</v>
      </c>
      <c r="F140" s="77" t="s">
        <v>110</v>
      </c>
      <c r="G140" s="31">
        <f t="shared" si="2"/>
        <v>1989163.2</v>
      </c>
      <c r="H140" s="106">
        <f t="shared" si="11"/>
        <v>1989163.2</v>
      </c>
      <c r="I140" s="106">
        <f t="shared" si="11"/>
        <v>0</v>
      </c>
    </row>
    <row r="141" spans="1:9" ht="67.5" customHeight="1">
      <c r="A141" s="75" t="s">
        <v>78</v>
      </c>
      <c r="B141" s="77" t="s">
        <v>100</v>
      </c>
      <c r="C141" s="77" t="s">
        <v>48</v>
      </c>
      <c r="D141" s="77" t="s">
        <v>96</v>
      </c>
      <c r="E141" s="77" t="s">
        <v>140</v>
      </c>
      <c r="F141" s="77" t="s">
        <v>110</v>
      </c>
      <c r="G141" s="31">
        <f t="shared" si="2"/>
        <v>1989163.2</v>
      </c>
      <c r="H141" s="106">
        <v>1989163.2</v>
      </c>
      <c r="I141" s="106">
        <v>0</v>
      </c>
    </row>
    <row r="142" spans="1:9" ht="30" customHeight="1">
      <c r="A142" s="146" t="s">
        <v>141</v>
      </c>
      <c r="B142" s="30">
        <v>650</v>
      </c>
      <c r="C142" s="30" t="s">
        <v>48</v>
      </c>
      <c r="D142" s="30" t="s">
        <v>142</v>
      </c>
      <c r="E142" s="30" t="s">
        <v>31</v>
      </c>
      <c r="F142" s="30" t="s">
        <v>32</v>
      </c>
      <c r="G142" s="31">
        <f t="shared" si="2"/>
        <v>529425.01</v>
      </c>
      <c r="H142" s="31">
        <f aca="true" t="shared" si="12" ref="H142:I145">H143</f>
        <v>529425.01</v>
      </c>
      <c r="I142" s="31">
        <f t="shared" si="12"/>
        <v>0</v>
      </c>
    </row>
    <row r="143" spans="1:9" s="49" customFormat="1" ht="96" customHeight="1">
      <c r="A143" s="75" t="s">
        <v>262</v>
      </c>
      <c r="B143" s="76">
        <v>650</v>
      </c>
      <c r="C143" s="30" t="s">
        <v>48</v>
      </c>
      <c r="D143" s="30" t="s">
        <v>142</v>
      </c>
      <c r="E143" s="76">
        <v>8010000000</v>
      </c>
      <c r="F143" s="77" t="s">
        <v>32</v>
      </c>
      <c r="G143" s="31">
        <f t="shared" si="2"/>
        <v>529425.01</v>
      </c>
      <c r="H143" s="31">
        <f t="shared" si="12"/>
        <v>529425.01</v>
      </c>
      <c r="I143" s="31">
        <f t="shared" si="12"/>
        <v>0</v>
      </c>
    </row>
    <row r="144" spans="1:9" s="49" customFormat="1" ht="44.25" customHeight="1">
      <c r="A144" s="75" t="s">
        <v>144</v>
      </c>
      <c r="B144" s="76">
        <v>650</v>
      </c>
      <c r="C144" s="30" t="s">
        <v>48</v>
      </c>
      <c r="D144" s="30" t="s">
        <v>142</v>
      </c>
      <c r="E144" s="76">
        <v>8010020070</v>
      </c>
      <c r="F144" s="77" t="s">
        <v>32</v>
      </c>
      <c r="G144" s="31">
        <f t="shared" si="2"/>
        <v>529425.01</v>
      </c>
      <c r="H144" s="31">
        <f t="shared" si="12"/>
        <v>529425.01</v>
      </c>
      <c r="I144" s="31">
        <f t="shared" si="12"/>
        <v>0</v>
      </c>
    </row>
    <row r="145" spans="1:9" s="49" customFormat="1" ht="60.75" customHeight="1">
      <c r="A145" s="75" t="s">
        <v>76</v>
      </c>
      <c r="B145" s="76">
        <v>650</v>
      </c>
      <c r="C145" s="30" t="s">
        <v>48</v>
      </c>
      <c r="D145" s="30" t="s">
        <v>142</v>
      </c>
      <c r="E145" s="76">
        <v>8010020070</v>
      </c>
      <c r="F145" s="76">
        <v>200</v>
      </c>
      <c r="G145" s="31">
        <f t="shared" si="2"/>
        <v>529425.01</v>
      </c>
      <c r="H145" s="31">
        <f t="shared" si="12"/>
        <v>529425.01</v>
      </c>
      <c r="I145" s="31">
        <f t="shared" si="12"/>
        <v>0</v>
      </c>
    </row>
    <row r="146" spans="1:9" s="49" customFormat="1" ht="60" customHeight="1">
      <c r="A146" s="75" t="s">
        <v>77</v>
      </c>
      <c r="B146" s="76">
        <v>650</v>
      </c>
      <c r="C146" s="30" t="s">
        <v>48</v>
      </c>
      <c r="D146" s="30" t="s">
        <v>142</v>
      </c>
      <c r="E146" s="76">
        <v>8010020070</v>
      </c>
      <c r="F146" s="76">
        <v>240</v>
      </c>
      <c r="G146" s="31">
        <f t="shared" si="2"/>
        <v>529425.01</v>
      </c>
      <c r="H146" s="31">
        <f>H147+H148</f>
        <v>529425.01</v>
      </c>
      <c r="I146" s="31">
        <f>I147+I148</f>
        <v>0</v>
      </c>
    </row>
    <row r="147" spans="1:9" s="49" customFormat="1" ht="56.25" customHeight="1">
      <c r="A147" s="75" t="s">
        <v>145</v>
      </c>
      <c r="B147" s="76">
        <v>650</v>
      </c>
      <c r="C147" s="30" t="s">
        <v>48</v>
      </c>
      <c r="D147" s="30" t="s">
        <v>142</v>
      </c>
      <c r="E147" s="76">
        <v>8010020070</v>
      </c>
      <c r="F147" s="76">
        <v>244</v>
      </c>
      <c r="G147" s="31">
        <f t="shared" si="2"/>
        <v>509425.01</v>
      </c>
      <c r="H147" s="31">
        <v>509425.01</v>
      </c>
      <c r="I147" s="31">
        <v>0</v>
      </c>
    </row>
    <row r="148" spans="1:9" s="49" customFormat="1" ht="54.75" customHeight="1">
      <c r="A148" s="75" t="s">
        <v>78</v>
      </c>
      <c r="B148" s="76">
        <v>650</v>
      </c>
      <c r="C148" s="30" t="s">
        <v>48</v>
      </c>
      <c r="D148" s="30" t="s">
        <v>142</v>
      </c>
      <c r="E148" s="76">
        <v>8010020070</v>
      </c>
      <c r="F148" s="76">
        <v>244</v>
      </c>
      <c r="G148" s="31">
        <f t="shared" si="2"/>
        <v>20000</v>
      </c>
      <c r="H148" s="31">
        <v>20000</v>
      </c>
      <c r="I148" s="31">
        <v>0</v>
      </c>
    </row>
    <row r="149" spans="1:9" s="49" customFormat="1" ht="45" customHeight="1">
      <c r="A149" s="75" t="s">
        <v>146</v>
      </c>
      <c r="B149" s="76">
        <v>650</v>
      </c>
      <c r="C149" s="30" t="s">
        <v>48</v>
      </c>
      <c r="D149" s="76">
        <v>12</v>
      </c>
      <c r="E149" s="77" t="s">
        <v>55</v>
      </c>
      <c r="F149" s="77" t="s">
        <v>32</v>
      </c>
      <c r="G149" s="31">
        <f t="shared" si="2"/>
        <v>664244.1</v>
      </c>
      <c r="H149" s="31">
        <f aca="true" t="shared" si="13" ref="H149:I151">H150</f>
        <v>664244.1</v>
      </c>
      <c r="I149" s="31">
        <f t="shared" si="13"/>
        <v>0</v>
      </c>
    </row>
    <row r="150" spans="1:9" s="49" customFormat="1" ht="28.5" customHeight="1">
      <c r="A150" s="75" t="s">
        <v>56</v>
      </c>
      <c r="B150" s="76">
        <v>650</v>
      </c>
      <c r="C150" s="30" t="s">
        <v>48</v>
      </c>
      <c r="D150" s="76">
        <v>12</v>
      </c>
      <c r="E150" s="76">
        <v>7000000000</v>
      </c>
      <c r="F150" s="77" t="s">
        <v>32</v>
      </c>
      <c r="G150" s="31">
        <f t="shared" si="2"/>
        <v>664244.1</v>
      </c>
      <c r="H150" s="31">
        <f t="shared" si="13"/>
        <v>664244.1</v>
      </c>
      <c r="I150" s="31">
        <f t="shared" si="13"/>
        <v>0</v>
      </c>
    </row>
    <row r="151" spans="1:9" s="49" customFormat="1" ht="116.25" customHeight="1">
      <c r="A151" s="75" t="s">
        <v>58</v>
      </c>
      <c r="B151" s="76">
        <v>650</v>
      </c>
      <c r="C151" s="30" t="s">
        <v>48</v>
      </c>
      <c r="D151" s="76">
        <v>12</v>
      </c>
      <c r="E151" s="30" t="s">
        <v>59</v>
      </c>
      <c r="F151" s="30" t="s">
        <v>32</v>
      </c>
      <c r="G151" s="31">
        <f t="shared" si="2"/>
        <v>664244.1</v>
      </c>
      <c r="H151" s="31">
        <f t="shared" si="13"/>
        <v>664244.1</v>
      </c>
      <c r="I151" s="31">
        <f t="shared" si="13"/>
        <v>0</v>
      </c>
    </row>
    <row r="152" spans="1:9" ht="30" customHeight="1">
      <c r="A152" s="75" t="s">
        <v>60</v>
      </c>
      <c r="B152" s="30">
        <v>650</v>
      </c>
      <c r="C152" s="30" t="s">
        <v>48</v>
      </c>
      <c r="D152" s="30" t="s">
        <v>147</v>
      </c>
      <c r="E152" s="30" t="s">
        <v>59</v>
      </c>
      <c r="F152" s="30" t="s">
        <v>61</v>
      </c>
      <c r="G152" s="31">
        <f t="shared" si="2"/>
        <v>664244.1</v>
      </c>
      <c r="H152" s="31">
        <f>H154+H153</f>
        <v>664244.1</v>
      </c>
      <c r="I152" s="31">
        <f>I154+I153</f>
        <v>0</v>
      </c>
    </row>
    <row r="153" spans="1:9" ht="29.25" customHeight="1">
      <c r="A153" s="75" t="s">
        <v>62</v>
      </c>
      <c r="B153" s="103">
        <v>650</v>
      </c>
      <c r="C153" s="103" t="s">
        <v>48</v>
      </c>
      <c r="D153" s="103" t="s">
        <v>147</v>
      </c>
      <c r="E153" s="30" t="s">
        <v>59</v>
      </c>
      <c r="F153" s="30" t="s">
        <v>63</v>
      </c>
      <c r="G153" s="31">
        <f t="shared" si="2"/>
        <v>664244.1</v>
      </c>
      <c r="H153" s="106">
        <v>664244.1</v>
      </c>
      <c r="I153" s="106">
        <v>0</v>
      </c>
    </row>
    <row r="154" spans="1:9" ht="51" customHeight="1" hidden="1">
      <c r="A154" s="155" t="s">
        <v>148</v>
      </c>
      <c r="B154" s="103">
        <v>650</v>
      </c>
      <c r="C154" s="103" t="s">
        <v>48</v>
      </c>
      <c r="D154" s="103" t="s">
        <v>147</v>
      </c>
      <c r="E154" s="30" t="s">
        <v>149</v>
      </c>
      <c r="F154" s="103"/>
      <c r="G154" s="31">
        <f t="shared" si="2"/>
        <v>0</v>
      </c>
      <c r="H154" s="106">
        <v>0</v>
      </c>
      <c r="I154" s="106">
        <v>0</v>
      </c>
    </row>
    <row r="155" spans="1:9" ht="31.5" customHeight="1">
      <c r="A155" s="156" t="s">
        <v>150</v>
      </c>
      <c r="B155" s="145">
        <v>650</v>
      </c>
      <c r="C155" s="145" t="s">
        <v>151</v>
      </c>
      <c r="D155" s="145" t="s">
        <v>28</v>
      </c>
      <c r="E155" s="145" t="s">
        <v>31</v>
      </c>
      <c r="F155" s="145" t="s">
        <v>32</v>
      </c>
      <c r="G155" s="92">
        <f t="shared" si="2"/>
        <v>6261749.33</v>
      </c>
      <c r="H155" s="92">
        <f>H156+H166</f>
        <v>6261749.33</v>
      </c>
      <c r="I155" s="92">
        <f>I156+I166</f>
        <v>0</v>
      </c>
    </row>
    <row r="156" spans="1:9" ht="31.5" customHeight="1">
      <c r="A156" s="75" t="s">
        <v>152</v>
      </c>
      <c r="B156" s="76">
        <v>650</v>
      </c>
      <c r="C156" s="30" t="s">
        <v>151</v>
      </c>
      <c r="D156" s="30" t="s">
        <v>27</v>
      </c>
      <c r="E156" s="30" t="s">
        <v>31</v>
      </c>
      <c r="F156" s="77" t="s">
        <v>32</v>
      </c>
      <c r="G156" s="31">
        <f t="shared" si="2"/>
        <v>36641.41</v>
      </c>
      <c r="H156" s="31">
        <f>H157+H162</f>
        <v>36641.41</v>
      </c>
      <c r="I156" s="31">
        <f>I157</f>
        <v>0</v>
      </c>
    </row>
    <row r="157" spans="1:9" ht="87" customHeight="1">
      <c r="A157" s="157" t="s">
        <v>263</v>
      </c>
      <c r="B157" s="76">
        <v>650</v>
      </c>
      <c r="C157" s="30" t="s">
        <v>151</v>
      </c>
      <c r="D157" s="30" t="s">
        <v>27</v>
      </c>
      <c r="E157" s="76">
        <v>1100000000</v>
      </c>
      <c r="F157" s="77" t="s">
        <v>32</v>
      </c>
      <c r="G157" s="31">
        <f t="shared" si="2"/>
        <v>14978.42</v>
      </c>
      <c r="H157" s="31">
        <f>H158</f>
        <v>14978.42</v>
      </c>
      <c r="I157" s="31">
        <f>I158</f>
        <v>0</v>
      </c>
    </row>
    <row r="158" spans="1:9" ht="31.5" customHeight="1">
      <c r="A158" s="75" t="s">
        <v>74</v>
      </c>
      <c r="B158" s="76">
        <v>650</v>
      </c>
      <c r="C158" s="30" t="s">
        <v>151</v>
      </c>
      <c r="D158" s="30" t="s">
        <v>27</v>
      </c>
      <c r="E158" s="76">
        <v>1100099990</v>
      </c>
      <c r="F158" s="77" t="s">
        <v>32</v>
      </c>
      <c r="G158" s="31">
        <f t="shared" si="2"/>
        <v>14978.42</v>
      </c>
      <c r="H158" s="31">
        <f>H159</f>
        <v>14978.42</v>
      </c>
      <c r="I158" s="31">
        <f>I159</f>
        <v>0</v>
      </c>
    </row>
    <row r="159" spans="1:9" ht="61.5" customHeight="1">
      <c r="A159" s="75" t="s">
        <v>76</v>
      </c>
      <c r="B159" s="76">
        <v>650</v>
      </c>
      <c r="C159" s="30" t="s">
        <v>151</v>
      </c>
      <c r="D159" s="30" t="s">
        <v>27</v>
      </c>
      <c r="E159" s="76">
        <v>1100099990</v>
      </c>
      <c r="F159" s="76">
        <v>200</v>
      </c>
      <c r="G159" s="31">
        <f t="shared" si="2"/>
        <v>14978.42</v>
      </c>
      <c r="H159" s="31">
        <f>H160</f>
        <v>14978.42</v>
      </c>
      <c r="I159" s="31">
        <f>I160</f>
        <v>0</v>
      </c>
    </row>
    <row r="160" spans="1:9" ht="55.5" customHeight="1">
      <c r="A160" s="75" t="s">
        <v>77</v>
      </c>
      <c r="B160" s="76">
        <v>650</v>
      </c>
      <c r="C160" s="30" t="s">
        <v>151</v>
      </c>
      <c r="D160" s="30" t="s">
        <v>27</v>
      </c>
      <c r="E160" s="76">
        <v>1100099990</v>
      </c>
      <c r="F160" s="76">
        <v>240</v>
      </c>
      <c r="G160" s="31">
        <f t="shared" si="2"/>
        <v>14978.42</v>
      </c>
      <c r="H160" s="31">
        <f>H161</f>
        <v>14978.42</v>
      </c>
      <c r="I160" s="31">
        <f>I161</f>
        <v>0</v>
      </c>
    </row>
    <row r="161" spans="1:9" ht="57.75" customHeight="1">
      <c r="A161" s="75" t="s">
        <v>78</v>
      </c>
      <c r="B161" s="76">
        <v>650</v>
      </c>
      <c r="C161" s="30" t="s">
        <v>151</v>
      </c>
      <c r="D161" s="30" t="s">
        <v>27</v>
      </c>
      <c r="E161" s="76">
        <v>1100099990</v>
      </c>
      <c r="F161" s="76">
        <v>244</v>
      </c>
      <c r="G161" s="31">
        <f t="shared" si="2"/>
        <v>14978.42</v>
      </c>
      <c r="H161" s="31">
        <v>14978.42</v>
      </c>
      <c r="I161" s="31">
        <v>0</v>
      </c>
    </row>
    <row r="162" spans="1:9" ht="57.75" customHeight="1">
      <c r="A162" s="151" t="s">
        <v>254</v>
      </c>
      <c r="B162" s="151">
        <v>650</v>
      </c>
      <c r="C162" s="158">
        <v>5</v>
      </c>
      <c r="D162" s="158">
        <v>1</v>
      </c>
      <c r="E162" s="159">
        <v>7000020817</v>
      </c>
      <c r="F162" s="159">
        <v>0</v>
      </c>
      <c r="G162" s="31">
        <f t="shared" si="2"/>
        <v>21662.99</v>
      </c>
      <c r="H162" s="31">
        <f>H163</f>
        <v>21662.99</v>
      </c>
      <c r="I162" s="31"/>
    </row>
    <row r="163" spans="1:9" ht="57.75" customHeight="1">
      <c r="A163" s="151" t="s">
        <v>76</v>
      </c>
      <c r="B163" s="151">
        <v>650</v>
      </c>
      <c r="C163" s="158">
        <v>5</v>
      </c>
      <c r="D163" s="158">
        <v>1</v>
      </c>
      <c r="E163" s="159">
        <v>7000020817</v>
      </c>
      <c r="F163" s="159">
        <v>200</v>
      </c>
      <c r="G163" s="31">
        <f t="shared" si="2"/>
        <v>21662.99</v>
      </c>
      <c r="H163" s="31">
        <f>H164</f>
        <v>21662.99</v>
      </c>
      <c r="I163" s="31"/>
    </row>
    <row r="164" spans="1:9" ht="57.75" customHeight="1">
      <c r="A164" s="151" t="s">
        <v>77</v>
      </c>
      <c r="B164" s="151">
        <v>650</v>
      </c>
      <c r="C164" s="158">
        <v>5</v>
      </c>
      <c r="D164" s="158">
        <v>1</v>
      </c>
      <c r="E164" s="159">
        <v>7000020817</v>
      </c>
      <c r="F164" s="159">
        <v>240</v>
      </c>
      <c r="G164" s="31">
        <f t="shared" si="2"/>
        <v>21662.99</v>
      </c>
      <c r="H164" s="31">
        <f>H165</f>
        <v>21662.99</v>
      </c>
      <c r="I164" s="31"/>
    </row>
    <row r="165" spans="1:9" ht="57.75" customHeight="1">
      <c r="A165" s="152" t="s">
        <v>256</v>
      </c>
      <c r="B165" s="152">
        <v>650</v>
      </c>
      <c r="C165" s="160">
        <v>5</v>
      </c>
      <c r="D165" s="160">
        <v>1</v>
      </c>
      <c r="E165" s="161">
        <v>7000020817</v>
      </c>
      <c r="F165" s="161">
        <v>244</v>
      </c>
      <c r="G165" s="31">
        <f t="shared" si="2"/>
        <v>21662.99</v>
      </c>
      <c r="H165" s="31">
        <v>21662.99</v>
      </c>
      <c r="I165" s="31"/>
    </row>
    <row r="166" spans="1:9" ht="90" customHeight="1">
      <c r="A166" s="75" t="s">
        <v>154</v>
      </c>
      <c r="B166" s="76">
        <v>650</v>
      </c>
      <c r="C166" s="30" t="s">
        <v>151</v>
      </c>
      <c r="D166" s="30" t="s">
        <v>85</v>
      </c>
      <c r="E166" s="77" t="s">
        <v>31</v>
      </c>
      <c r="F166" s="77" t="s">
        <v>32</v>
      </c>
      <c r="G166" s="31">
        <f t="shared" si="2"/>
        <v>6225107.92</v>
      </c>
      <c r="H166" s="31">
        <f>H172+H177+H167+H189+H182</f>
        <v>6225107.92</v>
      </c>
      <c r="I166" s="31">
        <f>I172</f>
        <v>0</v>
      </c>
    </row>
    <row r="167" spans="1:9" ht="84" customHeight="1">
      <c r="A167" s="162" t="s">
        <v>264</v>
      </c>
      <c r="B167" s="76">
        <v>650</v>
      </c>
      <c r="C167" s="30" t="s">
        <v>151</v>
      </c>
      <c r="D167" s="30" t="s">
        <v>85</v>
      </c>
      <c r="E167" s="77" t="s">
        <v>156</v>
      </c>
      <c r="F167" s="77" t="s">
        <v>32</v>
      </c>
      <c r="G167" s="31">
        <f>H167</f>
        <v>560000</v>
      </c>
      <c r="H167" s="31">
        <f>H168</f>
        <v>560000</v>
      </c>
      <c r="I167" s="31"/>
    </row>
    <row r="168" spans="1:9" ht="51" customHeight="1">
      <c r="A168" s="75" t="s">
        <v>74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32</v>
      </c>
      <c r="G168" s="31">
        <f>H168</f>
        <v>560000</v>
      </c>
      <c r="H168" s="31">
        <f>H169</f>
        <v>560000</v>
      </c>
      <c r="I168" s="31"/>
    </row>
    <row r="169" spans="1:9" ht="59.25" customHeight="1">
      <c r="A169" s="75" t="s">
        <v>76</v>
      </c>
      <c r="B169" s="76">
        <v>650</v>
      </c>
      <c r="C169" s="30" t="s">
        <v>151</v>
      </c>
      <c r="D169" s="30" t="s">
        <v>85</v>
      </c>
      <c r="E169" s="77" t="s">
        <v>157</v>
      </c>
      <c r="F169" s="77" t="s">
        <v>108</v>
      </c>
      <c r="G169" s="31">
        <f>H169</f>
        <v>560000</v>
      </c>
      <c r="H169" s="31">
        <f>H170</f>
        <v>560000</v>
      </c>
      <c r="I169" s="31"/>
    </row>
    <row r="170" spans="1:9" ht="60" customHeight="1">
      <c r="A170" s="75" t="s">
        <v>77</v>
      </c>
      <c r="B170" s="76">
        <v>650</v>
      </c>
      <c r="C170" s="30" t="s">
        <v>151</v>
      </c>
      <c r="D170" s="30" t="s">
        <v>85</v>
      </c>
      <c r="E170" s="77" t="s">
        <v>157</v>
      </c>
      <c r="F170" s="77" t="s">
        <v>109</v>
      </c>
      <c r="G170" s="31">
        <f>H170</f>
        <v>560000</v>
      </c>
      <c r="H170" s="31">
        <f>H171</f>
        <v>560000</v>
      </c>
      <c r="I170" s="31"/>
    </row>
    <row r="171" spans="1:9" ht="61.5" customHeight="1">
      <c r="A171" s="75" t="s">
        <v>78</v>
      </c>
      <c r="B171" s="76">
        <v>650</v>
      </c>
      <c r="C171" s="30" t="s">
        <v>151</v>
      </c>
      <c r="D171" s="30" t="s">
        <v>85</v>
      </c>
      <c r="E171" s="77" t="s">
        <v>157</v>
      </c>
      <c r="F171" s="77" t="s">
        <v>110</v>
      </c>
      <c r="G171" s="31">
        <f>H171</f>
        <v>560000</v>
      </c>
      <c r="H171" s="31">
        <v>560000</v>
      </c>
      <c r="I171" s="31"/>
    </row>
    <row r="172" spans="1:9" ht="55.5" customHeight="1">
      <c r="A172" s="75" t="s">
        <v>265</v>
      </c>
      <c r="B172" s="76">
        <v>650</v>
      </c>
      <c r="C172" s="30" t="s">
        <v>151</v>
      </c>
      <c r="D172" s="30" t="s">
        <v>85</v>
      </c>
      <c r="E172" s="77" t="s">
        <v>266</v>
      </c>
      <c r="F172" s="77" t="s">
        <v>32</v>
      </c>
      <c r="G172" s="31">
        <f aca="true" t="shared" si="14" ref="G172:G243">H172+I172</f>
        <v>290321.58</v>
      </c>
      <c r="H172" s="31">
        <f aca="true" t="shared" si="15" ref="H172:I175">H173</f>
        <v>290321.58</v>
      </c>
      <c r="I172" s="31">
        <f t="shared" si="15"/>
        <v>0</v>
      </c>
    </row>
    <row r="173" spans="1:9" ht="31.5" customHeight="1">
      <c r="A173" s="75" t="s">
        <v>74</v>
      </c>
      <c r="B173" s="76">
        <v>650</v>
      </c>
      <c r="C173" s="30" t="s">
        <v>151</v>
      </c>
      <c r="D173" s="30" t="s">
        <v>85</v>
      </c>
      <c r="E173" s="77" t="s">
        <v>267</v>
      </c>
      <c r="F173" s="77" t="s">
        <v>32</v>
      </c>
      <c r="G173" s="31">
        <f t="shared" si="14"/>
        <v>290321.58</v>
      </c>
      <c r="H173" s="31">
        <f t="shared" si="15"/>
        <v>290321.58</v>
      </c>
      <c r="I173" s="31">
        <f t="shared" si="15"/>
        <v>0</v>
      </c>
    </row>
    <row r="174" spans="1:9" ht="64.5" customHeight="1">
      <c r="A174" s="75" t="s">
        <v>76</v>
      </c>
      <c r="B174" s="76">
        <v>650</v>
      </c>
      <c r="C174" s="30" t="s">
        <v>151</v>
      </c>
      <c r="D174" s="30" t="s">
        <v>85</v>
      </c>
      <c r="E174" s="76">
        <v>3800099990</v>
      </c>
      <c r="F174" s="76">
        <v>200</v>
      </c>
      <c r="G174" s="31">
        <f t="shared" si="14"/>
        <v>290321.58</v>
      </c>
      <c r="H174" s="31">
        <f t="shared" si="15"/>
        <v>290321.58</v>
      </c>
      <c r="I174" s="31">
        <f t="shared" si="15"/>
        <v>0</v>
      </c>
    </row>
    <row r="175" spans="1:9" ht="62.25" customHeight="1">
      <c r="A175" s="75" t="s">
        <v>77</v>
      </c>
      <c r="B175" s="76">
        <v>650</v>
      </c>
      <c r="C175" s="30" t="s">
        <v>151</v>
      </c>
      <c r="D175" s="30" t="s">
        <v>85</v>
      </c>
      <c r="E175" s="76">
        <v>3800099990</v>
      </c>
      <c r="F175" s="76">
        <v>240</v>
      </c>
      <c r="G175" s="31">
        <f t="shared" si="14"/>
        <v>290321.58</v>
      </c>
      <c r="H175" s="31">
        <f t="shared" si="15"/>
        <v>290321.58</v>
      </c>
      <c r="I175" s="31">
        <f t="shared" si="15"/>
        <v>0</v>
      </c>
    </row>
    <row r="176" spans="1:9" ht="57.75" customHeight="1">
      <c r="A176" s="75" t="s">
        <v>78</v>
      </c>
      <c r="B176" s="76">
        <v>650</v>
      </c>
      <c r="C176" s="30" t="s">
        <v>151</v>
      </c>
      <c r="D176" s="30" t="s">
        <v>85</v>
      </c>
      <c r="E176" s="76">
        <v>3800099990</v>
      </c>
      <c r="F176" s="76">
        <v>244</v>
      </c>
      <c r="G176" s="31">
        <f t="shared" si="14"/>
        <v>290321.58</v>
      </c>
      <c r="H176" s="31">
        <v>290321.58</v>
      </c>
      <c r="I176" s="92">
        <v>0</v>
      </c>
    </row>
    <row r="177" spans="1:9" ht="78.75" customHeight="1">
      <c r="A177" s="75" t="s">
        <v>268</v>
      </c>
      <c r="B177" s="76">
        <v>650</v>
      </c>
      <c r="C177" s="30" t="s">
        <v>151</v>
      </c>
      <c r="D177" s="30" t="s">
        <v>85</v>
      </c>
      <c r="E177" s="77" t="s">
        <v>159</v>
      </c>
      <c r="F177" s="77" t="s">
        <v>32</v>
      </c>
      <c r="G177" s="31">
        <f t="shared" si="14"/>
        <v>302693.46</v>
      </c>
      <c r="H177" s="31">
        <f aca="true" t="shared" si="16" ref="H177:I180">H178</f>
        <v>302693.46</v>
      </c>
      <c r="I177" s="31">
        <f t="shared" si="16"/>
        <v>0</v>
      </c>
    </row>
    <row r="178" spans="1:9" ht="57.75" customHeight="1">
      <c r="A178" s="146" t="s">
        <v>160</v>
      </c>
      <c r="B178" s="76">
        <v>650</v>
      </c>
      <c r="C178" s="30" t="s">
        <v>151</v>
      </c>
      <c r="D178" s="30" t="s">
        <v>85</v>
      </c>
      <c r="E178" s="77" t="s">
        <v>140</v>
      </c>
      <c r="F178" s="77" t="s">
        <v>32</v>
      </c>
      <c r="G178" s="31">
        <f t="shared" si="14"/>
        <v>302693.46</v>
      </c>
      <c r="H178" s="31">
        <f t="shared" si="16"/>
        <v>302693.46</v>
      </c>
      <c r="I178" s="31">
        <f t="shared" si="16"/>
        <v>0</v>
      </c>
    </row>
    <row r="179" spans="1:9" ht="57.75" customHeight="1">
      <c r="A179" s="146" t="s">
        <v>76</v>
      </c>
      <c r="B179" s="76">
        <v>650</v>
      </c>
      <c r="C179" s="30" t="s">
        <v>151</v>
      </c>
      <c r="D179" s="30" t="s">
        <v>85</v>
      </c>
      <c r="E179" s="77" t="s">
        <v>140</v>
      </c>
      <c r="F179" s="76">
        <v>200</v>
      </c>
      <c r="G179" s="31">
        <f t="shared" si="14"/>
        <v>302693.46</v>
      </c>
      <c r="H179" s="31">
        <f t="shared" si="16"/>
        <v>302693.46</v>
      </c>
      <c r="I179" s="31">
        <f t="shared" si="16"/>
        <v>0</v>
      </c>
    </row>
    <row r="180" spans="1:9" ht="57.75" customHeight="1">
      <c r="A180" s="146" t="s">
        <v>77</v>
      </c>
      <c r="B180" s="76">
        <v>650</v>
      </c>
      <c r="C180" s="30" t="s">
        <v>151</v>
      </c>
      <c r="D180" s="30" t="s">
        <v>85</v>
      </c>
      <c r="E180" s="77" t="s">
        <v>140</v>
      </c>
      <c r="F180" s="76">
        <v>240</v>
      </c>
      <c r="G180" s="31">
        <f t="shared" si="14"/>
        <v>302693.46</v>
      </c>
      <c r="H180" s="31">
        <f t="shared" si="16"/>
        <v>302693.46</v>
      </c>
      <c r="I180" s="31">
        <f t="shared" si="16"/>
        <v>0</v>
      </c>
    </row>
    <row r="181" spans="1:9" ht="57.75" customHeight="1">
      <c r="A181" s="146" t="s">
        <v>78</v>
      </c>
      <c r="B181" s="76">
        <v>650</v>
      </c>
      <c r="C181" s="30" t="s">
        <v>151</v>
      </c>
      <c r="D181" s="30" t="s">
        <v>85</v>
      </c>
      <c r="E181" s="77" t="s">
        <v>140</v>
      </c>
      <c r="F181" s="76">
        <v>244</v>
      </c>
      <c r="G181" s="31">
        <f t="shared" si="14"/>
        <v>302693.46</v>
      </c>
      <c r="H181" s="31">
        <v>302693.46</v>
      </c>
      <c r="I181" s="92">
        <v>0</v>
      </c>
    </row>
    <row r="182" spans="1:9" ht="57.75" customHeight="1">
      <c r="A182" s="151" t="s">
        <v>269</v>
      </c>
      <c r="B182" s="76">
        <v>650</v>
      </c>
      <c r="C182" s="30" t="s">
        <v>151</v>
      </c>
      <c r="D182" s="30" t="s">
        <v>85</v>
      </c>
      <c r="E182" s="77" t="s">
        <v>270</v>
      </c>
      <c r="F182" s="76">
        <v>200</v>
      </c>
      <c r="G182" s="31">
        <f t="shared" si="14"/>
        <v>1005252</v>
      </c>
      <c r="H182" s="31">
        <f aca="true" t="shared" si="17" ref="H182:H187">H183</f>
        <v>1005252</v>
      </c>
      <c r="I182" s="92"/>
    </row>
    <row r="183" spans="1:9" ht="57.75" customHeight="1">
      <c r="A183" s="151" t="s">
        <v>271</v>
      </c>
      <c r="B183" s="76">
        <v>650</v>
      </c>
      <c r="C183" s="30" t="s">
        <v>151</v>
      </c>
      <c r="D183" s="30" t="s">
        <v>85</v>
      </c>
      <c r="E183" s="77" t="s">
        <v>270</v>
      </c>
      <c r="F183" s="76">
        <v>200</v>
      </c>
      <c r="G183" s="31">
        <f t="shared" si="14"/>
        <v>1005252</v>
      </c>
      <c r="H183" s="31">
        <f t="shared" si="17"/>
        <v>1005252</v>
      </c>
      <c r="I183" s="92"/>
    </row>
    <row r="184" spans="1:9" ht="57.75" customHeight="1">
      <c r="A184" s="151" t="s">
        <v>272</v>
      </c>
      <c r="B184" s="76">
        <v>650</v>
      </c>
      <c r="C184" s="30" t="s">
        <v>151</v>
      </c>
      <c r="D184" s="30" t="s">
        <v>85</v>
      </c>
      <c r="E184" s="77" t="s">
        <v>270</v>
      </c>
      <c r="F184" s="76">
        <v>200</v>
      </c>
      <c r="G184" s="31">
        <f t="shared" si="14"/>
        <v>1005252</v>
      </c>
      <c r="H184" s="31">
        <f t="shared" si="17"/>
        <v>1005252</v>
      </c>
      <c r="I184" s="92"/>
    </row>
    <row r="185" spans="1:9" ht="57.75" customHeight="1">
      <c r="A185" s="151" t="s">
        <v>273</v>
      </c>
      <c r="B185" s="76">
        <v>650</v>
      </c>
      <c r="C185" s="30" t="s">
        <v>151</v>
      </c>
      <c r="D185" s="30" t="s">
        <v>85</v>
      </c>
      <c r="E185" s="77" t="s">
        <v>270</v>
      </c>
      <c r="F185" s="76">
        <v>200</v>
      </c>
      <c r="G185" s="31">
        <f t="shared" si="14"/>
        <v>1005252</v>
      </c>
      <c r="H185" s="31">
        <f t="shared" si="17"/>
        <v>1005252</v>
      </c>
      <c r="I185" s="92"/>
    </row>
    <row r="186" spans="1:9" ht="57.75" customHeight="1">
      <c r="A186" s="151" t="s">
        <v>76</v>
      </c>
      <c r="B186" s="76">
        <v>650</v>
      </c>
      <c r="C186" s="30" t="s">
        <v>151</v>
      </c>
      <c r="D186" s="30" t="s">
        <v>85</v>
      </c>
      <c r="E186" s="77" t="s">
        <v>270</v>
      </c>
      <c r="F186" s="76">
        <v>200</v>
      </c>
      <c r="G186" s="31">
        <f t="shared" si="14"/>
        <v>1005252</v>
      </c>
      <c r="H186" s="31">
        <f t="shared" si="17"/>
        <v>1005252</v>
      </c>
      <c r="I186" s="92"/>
    </row>
    <row r="187" spans="1:9" ht="57.75" customHeight="1">
      <c r="A187" s="151" t="s">
        <v>77</v>
      </c>
      <c r="B187" s="76">
        <v>650</v>
      </c>
      <c r="C187" s="30" t="s">
        <v>151</v>
      </c>
      <c r="D187" s="30" t="s">
        <v>85</v>
      </c>
      <c r="E187" s="77" t="s">
        <v>270</v>
      </c>
      <c r="F187" s="76">
        <v>240</v>
      </c>
      <c r="G187" s="31">
        <f t="shared" si="14"/>
        <v>1005252</v>
      </c>
      <c r="H187" s="31">
        <f t="shared" si="17"/>
        <v>1005252</v>
      </c>
      <c r="I187" s="92"/>
    </row>
    <row r="188" spans="1:9" ht="57.75" customHeight="1">
      <c r="A188" s="152" t="s">
        <v>256</v>
      </c>
      <c r="B188" s="76">
        <v>650</v>
      </c>
      <c r="C188" s="30" t="s">
        <v>151</v>
      </c>
      <c r="D188" s="30" t="s">
        <v>85</v>
      </c>
      <c r="E188" s="77" t="s">
        <v>270</v>
      </c>
      <c r="F188" s="76">
        <v>244</v>
      </c>
      <c r="G188" s="31">
        <f t="shared" si="14"/>
        <v>1005252</v>
      </c>
      <c r="H188" s="31">
        <v>1005252</v>
      </c>
      <c r="I188" s="92"/>
    </row>
    <row r="189" spans="1:9" ht="57.75" customHeight="1">
      <c r="A189" s="146" t="s">
        <v>56</v>
      </c>
      <c r="B189" s="76">
        <v>650</v>
      </c>
      <c r="C189" s="30" t="s">
        <v>151</v>
      </c>
      <c r="D189" s="30" t="s">
        <v>85</v>
      </c>
      <c r="E189" s="77" t="s">
        <v>57</v>
      </c>
      <c r="F189" s="77" t="s">
        <v>32</v>
      </c>
      <c r="G189" s="31">
        <f t="shared" si="14"/>
        <v>4066840.88</v>
      </c>
      <c r="H189" s="31">
        <f>H194+H190</f>
        <v>4066840.88</v>
      </c>
      <c r="I189" s="92"/>
    </row>
    <row r="190" spans="1:9" ht="57.75" customHeight="1">
      <c r="A190" s="151" t="s">
        <v>254</v>
      </c>
      <c r="B190" s="76">
        <v>650</v>
      </c>
      <c r="C190" s="30" t="s">
        <v>151</v>
      </c>
      <c r="D190" s="30" t="s">
        <v>85</v>
      </c>
      <c r="E190" s="77" t="s">
        <v>255</v>
      </c>
      <c r="F190" s="77" t="s">
        <v>32</v>
      </c>
      <c r="G190" s="31">
        <f t="shared" si="14"/>
        <v>3966840.88</v>
      </c>
      <c r="H190" s="31">
        <f>H191</f>
        <v>3966840.88</v>
      </c>
      <c r="I190" s="92"/>
    </row>
    <row r="191" spans="1:9" ht="57.75" customHeight="1">
      <c r="A191" s="151" t="s">
        <v>76</v>
      </c>
      <c r="B191" s="76">
        <v>650</v>
      </c>
      <c r="C191" s="30" t="s">
        <v>151</v>
      </c>
      <c r="D191" s="30" t="s">
        <v>85</v>
      </c>
      <c r="E191" s="77" t="s">
        <v>255</v>
      </c>
      <c r="F191" s="76">
        <v>200</v>
      </c>
      <c r="G191" s="31">
        <f t="shared" si="14"/>
        <v>3966840.88</v>
      </c>
      <c r="H191" s="31">
        <f>H192</f>
        <v>3966840.88</v>
      </c>
      <c r="I191" s="92"/>
    </row>
    <row r="192" spans="1:9" ht="57.75" customHeight="1">
      <c r="A192" s="151" t="s">
        <v>77</v>
      </c>
      <c r="B192" s="76">
        <v>650</v>
      </c>
      <c r="C192" s="30" t="s">
        <v>151</v>
      </c>
      <c r="D192" s="30" t="s">
        <v>85</v>
      </c>
      <c r="E192" s="77" t="s">
        <v>255</v>
      </c>
      <c r="F192" s="76">
        <v>240</v>
      </c>
      <c r="G192" s="31">
        <f t="shared" si="14"/>
        <v>3966840.88</v>
      </c>
      <c r="H192" s="31">
        <f>H193</f>
        <v>3966840.88</v>
      </c>
      <c r="I192" s="92"/>
    </row>
    <row r="193" spans="1:9" ht="57.75" customHeight="1">
      <c r="A193" s="152" t="s">
        <v>256</v>
      </c>
      <c r="B193" s="76">
        <v>650</v>
      </c>
      <c r="C193" s="30" t="s">
        <v>151</v>
      </c>
      <c r="D193" s="30" t="s">
        <v>85</v>
      </c>
      <c r="E193" s="77" t="s">
        <v>255</v>
      </c>
      <c r="F193" s="76">
        <v>244</v>
      </c>
      <c r="G193" s="31">
        <f t="shared" si="14"/>
        <v>3966840.88</v>
      </c>
      <c r="H193" s="31">
        <v>3966840.88</v>
      </c>
      <c r="I193" s="92"/>
    </row>
    <row r="194" spans="1:9" ht="96" customHeight="1">
      <c r="A194" s="163" t="s">
        <v>274</v>
      </c>
      <c r="B194" s="164">
        <v>650</v>
      </c>
      <c r="C194" s="165" t="s">
        <v>151</v>
      </c>
      <c r="D194" s="165" t="s">
        <v>85</v>
      </c>
      <c r="E194" s="166">
        <v>7000020826</v>
      </c>
      <c r="F194" s="166">
        <v>0</v>
      </c>
      <c r="G194" s="167">
        <f t="shared" si="14"/>
        <v>100000</v>
      </c>
      <c r="H194" s="168">
        <f>H195</f>
        <v>100000</v>
      </c>
      <c r="I194" s="166"/>
    </row>
    <row r="195" spans="1:9" ht="57.75" customHeight="1">
      <c r="A195" s="163" t="s">
        <v>76</v>
      </c>
      <c r="B195" s="164">
        <v>650</v>
      </c>
      <c r="C195" s="165" t="s">
        <v>151</v>
      </c>
      <c r="D195" s="165" t="s">
        <v>85</v>
      </c>
      <c r="E195" s="166">
        <v>7000020826</v>
      </c>
      <c r="F195" s="166">
        <v>200</v>
      </c>
      <c r="G195" s="167">
        <f t="shared" si="14"/>
        <v>100000</v>
      </c>
      <c r="H195" s="168">
        <f>H196</f>
        <v>100000</v>
      </c>
      <c r="I195" s="166"/>
    </row>
    <row r="196" spans="1:9" ht="85.5" customHeight="1">
      <c r="A196" s="163" t="s">
        <v>77</v>
      </c>
      <c r="B196" s="164">
        <v>650</v>
      </c>
      <c r="C196" s="165" t="s">
        <v>151</v>
      </c>
      <c r="D196" s="165" t="s">
        <v>85</v>
      </c>
      <c r="E196" s="166">
        <v>7000020826</v>
      </c>
      <c r="F196" s="166">
        <v>240</v>
      </c>
      <c r="G196" s="167">
        <f t="shared" si="14"/>
        <v>100000</v>
      </c>
      <c r="H196" s="168">
        <f>H197</f>
        <v>100000</v>
      </c>
      <c r="I196" s="166"/>
    </row>
    <row r="197" spans="1:9" ht="85.5" customHeight="1">
      <c r="A197" s="169" t="s">
        <v>256</v>
      </c>
      <c r="B197" s="164">
        <v>650</v>
      </c>
      <c r="C197" s="165" t="s">
        <v>151</v>
      </c>
      <c r="D197" s="165" t="s">
        <v>85</v>
      </c>
      <c r="E197" s="166">
        <v>7000020826</v>
      </c>
      <c r="F197" s="166">
        <v>244</v>
      </c>
      <c r="G197" s="167">
        <f t="shared" si="14"/>
        <v>100000</v>
      </c>
      <c r="H197" s="168">
        <v>100000</v>
      </c>
      <c r="I197" s="166"/>
    </row>
    <row r="198" spans="1:9" ht="57.75" customHeight="1">
      <c r="A198" s="144" t="s">
        <v>161</v>
      </c>
      <c r="B198" s="149">
        <v>650</v>
      </c>
      <c r="C198" s="145" t="s">
        <v>54</v>
      </c>
      <c r="D198" s="145" t="s">
        <v>28</v>
      </c>
      <c r="E198" s="96" t="s">
        <v>31</v>
      </c>
      <c r="F198" s="77" t="s">
        <v>32</v>
      </c>
      <c r="G198" s="92">
        <f t="shared" si="14"/>
        <v>1188.03</v>
      </c>
      <c r="H198" s="92">
        <f>H203</f>
        <v>0</v>
      </c>
      <c r="I198" s="92">
        <f>I203</f>
        <v>1188.03</v>
      </c>
    </row>
    <row r="199" spans="1:9" ht="57.75" customHeight="1">
      <c r="A199" s="170" t="s">
        <v>162</v>
      </c>
      <c r="B199" s="76">
        <v>650</v>
      </c>
      <c r="C199" s="30" t="s">
        <v>54</v>
      </c>
      <c r="D199" s="30" t="s">
        <v>151</v>
      </c>
      <c r="E199" s="77" t="s">
        <v>31</v>
      </c>
      <c r="F199" s="77" t="s">
        <v>32</v>
      </c>
      <c r="G199" s="31">
        <f t="shared" si="14"/>
        <v>1188.03</v>
      </c>
      <c r="H199" s="31">
        <f aca="true" t="shared" si="18" ref="H199:H205">H200</f>
        <v>0</v>
      </c>
      <c r="I199" s="31">
        <f aca="true" t="shared" si="19" ref="I199:I205">I200</f>
        <v>1188.03</v>
      </c>
    </row>
    <row r="200" spans="1:9" ht="70.5" customHeight="1">
      <c r="A200" s="171" t="s">
        <v>275</v>
      </c>
      <c r="B200" s="76">
        <v>650</v>
      </c>
      <c r="C200" s="30" t="s">
        <v>54</v>
      </c>
      <c r="D200" s="30" t="s">
        <v>151</v>
      </c>
      <c r="E200" s="77" t="s">
        <v>164</v>
      </c>
      <c r="F200" s="77" t="s">
        <v>32</v>
      </c>
      <c r="G200" s="31">
        <f t="shared" si="14"/>
        <v>1188.03</v>
      </c>
      <c r="H200" s="31">
        <f t="shared" si="18"/>
        <v>0</v>
      </c>
      <c r="I200" s="31">
        <f t="shared" si="19"/>
        <v>1188.03</v>
      </c>
    </row>
    <row r="201" spans="1:9" ht="84" customHeight="1">
      <c r="A201" s="170" t="s">
        <v>165</v>
      </c>
      <c r="B201" s="76">
        <v>650</v>
      </c>
      <c r="C201" s="30" t="s">
        <v>54</v>
      </c>
      <c r="D201" s="30" t="s">
        <v>151</v>
      </c>
      <c r="E201" s="77" t="s">
        <v>166</v>
      </c>
      <c r="F201" s="77" t="s">
        <v>32</v>
      </c>
      <c r="G201" s="31">
        <f t="shared" si="14"/>
        <v>1188.03</v>
      </c>
      <c r="H201" s="31">
        <f t="shared" si="18"/>
        <v>0</v>
      </c>
      <c r="I201" s="31">
        <f t="shared" si="19"/>
        <v>1188.03</v>
      </c>
    </row>
    <row r="202" spans="1:9" ht="84" customHeight="1">
      <c r="A202" s="170" t="s">
        <v>167</v>
      </c>
      <c r="B202" s="76">
        <v>650</v>
      </c>
      <c r="C202" s="30" t="s">
        <v>54</v>
      </c>
      <c r="D202" s="30" t="s">
        <v>151</v>
      </c>
      <c r="E202" s="77" t="s">
        <v>168</v>
      </c>
      <c r="F202" s="77" t="s">
        <v>32</v>
      </c>
      <c r="G202" s="31">
        <f t="shared" si="14"/>
        <v>1188.03</v>
      </c>
      <c r="H202" s="31">
        <f t="shared" si="18"/>
        <v>0</v>
      </c>
      <c r="I202" s="31">
        <f t="shared" si="19"/>
        <v>1188.03</v>
      </c>
    </row>
    <row r="203" spans="1:9" ht="126" customHeight="1">
      <c r="A203" s="170" t="s">
        <v>169</v>
      </c>
      <c r="B203" s="76">
        <v>650</v>
      </c>
      <c r="C203" s="30" t="s">
        <v>54</v>
      </c>
      <c r="D203" s="30" t="s">
        <v>151</v>
      </c>
      <c r="E203" s="77" t="s">
        <v>170</v>
      </c>
      <c r="F203" s="77" t="s">
        <v>32</v>
      </c>
      <c r="G203" s="31">
        <f t="shared" si="14"/>
        <v>1188.03</v>
      </c>
      <c r="H203" s="31">
        <f t="shared" si="18"/>
        <v>0</v>
      </c>
      <c r="I203" s="31">
        <f t="shared" si="19"/>
        <v>1188.03</v>
      </c>
    </row>
    <row r="204" spans="1:9" ht="81.75" customHeight="1">
      <c r="A204" s="41" t="s">
        <v>171</v>
      </c>
      <c r="B204" s="76">
        <v>650</v>
      </c>
      <c r="C204" s="30" t="s">
        <v>54</v>
      </c>
      <c r="D204" s="30" t="s">
        <v>151</v>
      </c>
      <c r="E204" s="77" t="s">
        <v>172</v>
      </c>
      <c r="F204" s="77" t="s">
        <v>32</v>
      </c>
      <c r="G204" s="31">
        <f t="shared" si="14"/>
        <v>1188.03</v>
      </c>
      <c r="H204" s="31">
        <f t="shared" si="18"/>
        <v>0</v>
      </c>
      <c r="I204" s="31">
        <f t="shared" si="19"/>
        <v>1188.03</v>
      </c>
    </row>
    <row r="205" spans="1:9" ht="102" customHeight="1">
      <c r="A205" s="75" t="s">
        <v>37</v>
      </c>
      <c r="B205" s="76">
        <v>650</v>
      </c>
      <c r="C205" s="30" t="s">
        <v>54</v>
      </c>
      <c r="D205" s="30" t="s">
        <v>151</v>
      </c>
      <c r="E205" s="77" t="s">
        <v>172</v>
      </c>
      <c r="F205" s="76">
        <v>100</v>
      </c>
      <c r="G205" s="31">
        <f t="shared" si="14"/>
        <v>1188.03</v>
      </c>
      <c r="H205" s="31">
        <f t="shared" si="18"/>
        <v>0</v>
      </c>
      <c r="I205" s="31">
        <f t="shared" si="19"/>
        <v>1188.03</v>
      </c>
    </row>
    <row r="206" spans="1:9" ht="57.75" customHeight="1">
      <c r="A206" s="75" t="s">
        <v>39</v>
      </c>
      <c r="B206" s="76">
        <v>650</v>
      </c>
      <c r="C206" s="30" t="s">
        <v>54</v>
      </c>
      <c r="D206" s="30" t="s">
        <v>151</v>
      </c>
      <c r="E206" s="77" t="s">
        <v>172</v>
      </c>
      <c r="F206" s="76">
        <v>120</v>
      </c>
      <c r="G206" s="31">
        <f t="shared" si="14"/>
        <v>1188.03</v>
      </c>
      <c r="H206" s="31">
        <f>H207+H208</f>
        <v>0</v>
      </c>
      <c r="I206" s="31">
        <f>I207+I208</f>
        <v>1188.03</v>
      </c>
    </row>
    <row r="207" spans="1:9" ht="57.75" customHeight="1">
      <c r="A207" s="75" t="s">
        <v>41</v>
      </c>
      <c r="B207" s="76">
        <v>650</v>
      </c>
      <c r="C207" s="30" t="s">
        <v>54</v>
      </c>
      <c r="D207" s="30" t="s">
        <v>151</v>
      </c>
      <c r="E207" s="77" t="s">
        <v>172</v>
      </c>
      <c r="F207" s="76">
        <v>121</v>
      </c>
      <c r="G207" s="31">
        <f t="shared" si="14"/>
        <v>912.47</v>
      </c>
      <c r="H207" s="31">
        <v>0</v>
      </c>
      <c r="I207" s="31">
        <v>912.47</v>
      </c>
    </row>
    <row r="208" spans="1:9" ht="92.25" customHeight="1">
      <c r="A208" s="75" t="s">
        <v>45</v>
      </c>
      <c r="B208" s="76">
        <v>650</v>
      </c>
      <c r="C208" s="30" t="s">
        <v>54</v>
      </c>
      <c r="D208" s="30" t="s">
        <v>151</v>
      </c>
      <c r="E208" s="77" t="s">
        <v>172</v>
      </c>
      <c r="F208" s="76">
        <v>129</v>
      </c>
      <c r="G208" s="31">
        <f t="shared" si="14"/>
        <v>275.56</v>
      </c>
      <c r="H208" s="31">
        <v>0</v>
      </c>
      <c r="I208" s="31">
        <v>275.56</v>
      </c>
    </row>
    <row r="209" spans="1:9" ht="39" customHeight="1">
      <c r="A209" s="148" t="s">
        <v>173</v>
      </c>
      <c r="B209" s="149">
        <v>650</v>
      </c>
      <c r="C209" s="96" t="s">
        <v>65</v>
      </c>
      <c r="D209" s="96" t="s">
        <v>28</v>
      </c>
      <c r="E209" s="96" t="s">
        <v>31</v>
      </c>
      <c r="F209" s="96" t="s">
        <v>32</v>
      </c>
      <c r="G209" s="92">
        <f t="shared" si="14"/>
        <v>11630</v>
      </c>
      <c r="H209" s="92">
        <f>H210</f>
        <v>11630</v>
      </c>
      <c r="I209" s="92">
        <f>I210</f>
        <v>0</v>
      </c>
    </row>
    <row r="210" spans="1:9" ht="44.25" customHeight="1">
      <c r="A210" s="75" t="s">
        <v>174</v>
      </c>
      <c r="B210" s="76">
        <v>650</v>
      </c>
      <c r="C210" s="77" t="s">
        <v>65</v>
      </c>
      <c r="D210" s="77" t="s">
        <v>65</v>
      </c>
      <c r="E210" s="77" t="s">
        <v>31</v>
      </c>
      <c r="F210" s="77" t="s">
        <v>32</v>
      </c>
      <c r="G210" s="31">
        <f t="shared" si="14"/>
        <v>11630</v>
      </c>
      <c r="H210" s="31">
        <f>H211+H220</f>
        <v>11630</v>
      </c>
      <c r="I210" s="31">
        <f>I211</f>
        <v>0</v>
      </c>
    </row>
    <row r="211" spans="1:9" ht="57.75" customHeight="1">
      <c r="A211" s="75" t="s">
        <v>276</v>
      </c>
      <c r="B211" s="76">
        <v>650</v>
      </c>
      <c r="C211" s="77" t="s">
        <v>65</v>
      </c>
      <c r="D211" s="77" t="s">
        <v>65</v>
      </c>
      <c r="E211" s="77" t="s">
        <v>176</v>
      </c>
      <c r="F211" s="77" t="s">
        <v>32</v>
      </c>
      <c r="G211" s="31">
        <f t="shared" si="14"/>
        <v>3000</v>
      </c>
      <c r="H211" s="31">
        <f>H212</f>
        <v>3000</v>
      </c>
      <c r="I211" s="31">
        <f>I212</f>
        <v>0</v>
      </c>
    </row>
    <row r="212" spans="1:9" ht="24" customHeight="1">
      <c r="A212" s="75" t="s">
        <v>74</v>
      </c>
      <c r="B212" s="77">
        <v>650</v>
      </c>
      <c r="C212" s="77" t="s">
        <v>65</v>
      </c>
      <c r="D212" s="77" t="s">
        <v>65</v>
      </c>
      <c r="E212" s="77" t="s">
        <v>177</v>
      </c>
      <c r="F212" s="77" t="s">
        <v>32</v>
      </c>
      <c r="G212" s="31">
        <f t="shared" si="14"/>
        <v>3000</v>
      </c>
      <c r="H212" s="106">
        <f>H213+H217</f>
        <v>3000</v>
      </c>
      <c r="I212" s="106">
        <f>I213</f>
        <v>0</v>
      </c>
    </row>
    <row r="213" spans="1:9" ht="114" customHeight="1" hidden="1">
      <c r="A213" s="75" t="s">
        <v>37</v>
      </c>
      <c r="B213" s="77">
        <v>650</v>
      </c>
      <c r="C213" s="77" t="s">
        <v>65</v>
      </c>
      <c r="D213" s="77" t="s">
        <v>65</v>
      </c>
      <c r="E213" s="77" t="s">
        <v>177</v>
      </c>
      <c r="F213" s="77">
        <v>100</v>
      </c>
      <c r="G213" s="31">
        <f t="shared" si="14"/>
        <v>0</v>
      </c>
      <c r="H213" s="106">
        <f>H214</f>
        <v>0</v>
      </c>
      <c r="I213" s="106">
        <f>I214</f>
        <v>0</v>
      </c>
    </row>
    <row r="214" spans="1:9" ht="39" customHeight="1" hidden="1">
      <c r="A214" s="75" t="s">
        <v>39</v>
      </c>
      <c r="B214" s="77">
        <v>650</v>
      </c>
      <c r="C214" s="77" t="s">
        <v>65</v>
      </c>
      <c r="D214" s="77" t="s">
        <v>65</v>
      </c>
      <c r="E214" s="77" t="s">
        <v>177</v>
      </c>
      <c r="F214" s="77">
        <v>120</v>
      </c>
      <c r="G214" s="31">
        <f t="shared" si="14"/>
        <v>0</v>
      </c>
      <c r="H214" s="106">
        <f>H215+H216</f>
        <v>0</v>
      </c>
      <c r="I214" s="106">
        <f>I215+I216</f>
        <v>0</v>
      </c>
    </row>
    <row r="215" spans="1:9" ht="39" customHeight="1" hidden="1">
      <c r="A215" s="75" t="s">
        <v>41</v>
      </c>
      <c r="B215" s="103">
        <v>650</v>
      </c>
      <c r="C215" s="77" t="s">
        <v>65</v>
      </c>
      <c r="D215" s="77" t="s">
        <v>65</v>
      </c>
      <c r="E215" s="77" t="s">
        <v>177</v>
      </c>
      <c r="F215" s="103" t="s">
        <v>42</v>
      </c>
      <c r="G215" s="31">
        <f t="shared" si="14"/>
        <v>0</v>
      </c>
      <c r="H215" s="106">
        <v>0</v>
      </c>
      <c r="I215" s="106">
        <v>0</v>
      </c>
    </row>
    <row r="216" spans="1:9" ht="81.75" customHeight="1" hidden="1">
      <c r="A216" s="75" t="s">
        <v>45</v>
      </c>
      <c r="B216" s="103">
        <v>650</v>
      </c>
      <c r="C216" s="77" t="s">
        <v>65</v>
      </c>
      <c r="D216" s="77" t="s">
        <v>65</v>
      </c>
      <c r="E216" s="77" t="s">
        <v>177</v>
      </c>
      <c r="F216" s="103" t="s">
        <v>46</v>
      </c>
      <c r="G216" s="31">
        <f t="shared" si="14"/>
        <v>0</v>
      </c>
      <c r="H216" s="106">
        <v>0</v>
      </c>
      <c r="I216" s="106">
        <v>0</v>
      </c>
    </row>
    <row r="217" spans="1:9" ht="59.25" customHeight="1">
      <c r="A217" s="75" t="s">
        <v>76</v>
      </c>
      <c r="B217" s="76">
        <v>650</v>
      </c>
      <c r="C217" s="30" t="s">
        <v>65</v>
      </c>
      <c r="D217" s="30" t="s">
        <v>65</v>
      </c>
      <c r="E217" s="76">
        <v>3200099990</v>
      </c>
      <c r="F217" s="76">
        <v>200</v>
      </c>
      <c r="G217" s="31">
        <f t="shared" si="14"/>
        <v>3000</v>
      </c>
      <c r="H217" s="106">
        <f>H218</f>
        <v>3000</v>
      </c>
      <c r="I217" s="106">
        <f>I218</f>
        <v>0</v>
      </c>
    </row>
    <row r="218" spans="1:9" ht="56.25" customHeight="1">
      <c r="A218" s="75" t="s">
        <v>77</v>
      </c>
      <c r="B218" s="76">
        <v>650</v>
      </c>
      <c r="C218" s="30" t="s">
        <v>65</v>
      </c>
      <c r="D218" s="30" t="s">
        <v>65</v>
      </c>
      <c r="E218" s="76">
        <v>3200099990</v>
      </c>
      <c r="F218" s="76">
        <v>240</v>
      </c>
      <c r="G218" s="31">
        <f t="shared" si="14"/>
        <v>3000</v>
      </c>
      <c r="H218" s="106">
        <f>H219</f>
        <v>3000</v>
      </c>
      <c r="I218" s="106">
        <f>I219</f>
        <v>0</v>
      </c>
    </row>
    <row r="219" spans="1:9" ht="60" customHeight="1">
      <c r="A219" s="75" t="s">
        <v>78</v>
      </c>
      <c r="B219" s="76">
        <v>650</v>
      </c>
      <c r="C219" s="30" t="s">
        <v>65</v>
      </c>
      <c r="D219" s="30" t="s">
        <v>65</v>
      </c>
      <c r="E219" s="76">
        <v>3200099990</v>
      </c>
      <c r="F219" s="76">
        <v>244</v>
      </c>
      <c r="G219" s="31">
        <f t="shared" si="14"/>
        <v>3000</v>
      </c>
      <c r="H219" s="106">
        <v>3000</v>
      </c>
      <c r="I219" s="106">
        <v>0</v>
      </c>
    </row>
    <row r="220" spans="1:9" ht="60" customHeight="1">
      <c r="A220" s="151" t="s">
        <v>254</v>
      </c>
      <c r="B220" s="151">
        <v>650</v>
      </c>
      <c r="C220" s="158">
        <v>7</v>
      </c>
      <c r="D220" s="158">
        <v>7</v>
      </c>
      <c r="E220" s="159">
        <v>7000020817</v>
      </c>
      <c r="F220" s="159">
        <v>0</v>
      </c>
      <c r="G220" s="31">
        <f t="shared" si="14"/>
        <v>8630</v>
      </c>
      <c r="H220" s="106">
        <f>H221</f>
        <v>8630</v>
      </c>
      <c r="I220" s="106"/>
    </row>
    <row r="221" spans="1:9" ht="60" customHeight="1">
      <c r="A221" s="151" t="s">
        <v>76</v>
      </c>
      <c r="B221" s="151">
        <v>650</v>
      </c>
      <c r="C221" s="158">
        <v>7</v>
      </c>
      <c r="D221" s="158">
        <v>7</v>
      </c>
      <c r="E221" s="159">
        <v>7000020817</v>
      </c>
      <c r="F221" s="159">
        <v>200</v>
      </c>
      <c r="G221" s="31">
        <f t="shared" si="14"/>
        <v>8630</v>
      </c>
      <c r="H221" s="106">
        <f>H222</f>
        <v>8630</v>
      </c>
      <c r="I221" s="106"/>
    </row>
    <row r="222" spans="1:9" ht="60" customHeight="1">
      <c r="A222" s="151" t="s">
        <v>77</v>
      </c>
      <c r="B222" s="151">
        <v>650</v>
      </c>
      <c r="C222" s="158">
        <v>7</v>
      </c>
      <c r="D222" s="158">
        <v>7</v>
      </c>
      <c r="E222" s="159">
        <v>7000020817</v>
      </c>
      <c r="F222" s="159">
        <v>240</v>
      </c>
      <c r="G222" s="31">
        <f t="shared" si="14"/>
        <v>8630</v>
      </c>
      <c r="H222" s="106">
        <f>H223</f>
        <v>8630</v>
      </c>
      <c r="I222" s="106"/>
    </row>
    <row r="223" spans="1:9" ht="60" customHeight="1">
      <c r="A223" s="152" t="s">
        <v>256</v>
      </c>
      <c r="B223" s="152">
        <v>650</v>
      </c>
      <c r="C223" s="160">
        <v>7</v>
      </c>
      <c r="D223" s="160">
        <v>7</v>
      </c>
      <c r="E223" s="161">
        <v>7000020817</v>
      </c>
      <c r="F223" s="161">
        <v>244</v>
      </c>
      <c r="G223" s="31">
        <f t="shared" si="14"/>
        <v>8630</v>
      </c>
      <c r="H223" s="106">
        <v>8630</v>
      </c>
      <c r="I223" s="106"/>
    </row>
    <row r="224" spans="1:9" ht="46.5" customHeight="1">
      <c r="A224" s="75" t="s">
        <v>178</v>
      </c>
      <c r="B224" s="76">
        <v>650</v>
      </c>
      <c r="C224" s="77" t="s">
        <v>158</v>
      </c>
      <c r="D224" s="77" t="s">
        <v>27</v>
      </c>
      <c r="E224" s="77" t="s">
        <v>31</v>
      </c>
      <c r="F224" s="77" t="s">
        <v>32</v>
      </c>
      <c r="G224" s="31">
        <f t="shared" si="14"/>
        <v>9809962.29</v>
      </c>
      <c r="H224" s="106">
        <f>H225+H245+H249</f>
        <v>9509962.29</v>
      </c>
      <c r="I224" s="106">
        <f>I225</f>
        <v>300000</v>
      </c>
    </row>
    <row r="225" spans="1:9" ht="70.5" customHeight="1">
      <c r="A225" s="75" t="s">
        <v>277</v>
      </c>
      <c r="B225" s="76">
        <v>650</v>
      </c>
      <c r="C225" s="77" t="s">
        <v>158</v>
      </c>
      <c r="D225" s="77" t="s">
        <v>27</v>
      </c>
      <c r="E225" s="77" t="s">
        <v>278</v>
      </c>
      <c r="F225" s="77" t="s">
        <v>32</v>
      </c>
      <c r="G225" s="31">
        <f t="shared" si="14"/>
        <v>7823173.29</v>
      </c>
      <c r="H225" s="106">
        <f>H226+H241</f>
        <v>7523173.29</v>
      </c>
      <c r="I225" s="106">
        <f>I240</f>
        <v>300000</v>
      </c>
    </row>
    <row r="226" spans="1:9" ht="63" customHeight="1">
      <c r="A226" s="75" t="s">
        <v>74</v>
      </c>
      <c r="B226" s="76">
        <v>650</v>
      </c>
      <c r="C226" s="77" t="s">
        <v>158</v>
      </c>
      <c r="D226" s="77" t="s">
        <v>27</v>
      </c>
      <c r="E226" s="77" t="s">
        <v>279</v>
      </c>
      <c r="F226" s="77" t="s">
        <v>32</v>
      </c>
      <c r="G226" s="31">
        <f t="shared" si="14"/>
        <v>7520142.99</v>
      </c>
      <c r="H226" s="106">
        <f>H227+H237+H251</f>
        <v>7520142.99</v>
      </c>
      <c r="I226" s="106">
        <f>I227+I237+I249+I247</f>
        <v>0</v>
      </c>
    </row>
    <row r="227" spans="1:11" ht="119.25" customHeight="1">
      <c r="A227" s="75" t="s">
        <v>37</v>
      </c>
      <c r="B227" s="76">
        <v>650</v>
      </c>
      <c r="C227" s="77" t="s">
        <v>158</v>
      </c>
      <c r="D227" s="77" t="s">
        <v>27</v>
      </c>
      <c r="E227" s="77" t="s">
        <v>279</v>
      </c>
      <c r="F227" s="76">
        <v>100</v>
      </c>
      <c r="G227" s="31">
        <f t="shared" si="14"/>
        <v>5068185</v>
      </c>
      <c r="H227" s="106">
        <f>H228</f>
        <v>5068185</v>
      </c>
      <c r="I227" s="106">
        <f>I228</f>
        <v>0</v>
      </c>
      <c r="K227" s="104"/>
    </row>
    <row r="228" spans="1:9" ht="45" customHeight="1">
      <c r="A228" s="146" t="s">
        <v>179</v>
      </c>
      <c r="B228" s="76">
        <v>650</v>
      </c>
      <c r="C228" s="77" t="s">
        <v>158</v>
      </c>
      <c r="D228" s="77" t="s">
        <v>27</v>
      </c>
      <c r="E228" s="77" t="s">
        <v>279</v>
      </c>
      <c r="F228" s="76">
        <v>110</v>
      </c>
      <c r="G228" s="31">
        <f t="shared" si="14"/>
        <v>5068185</v>
      </c>
      <c r="H228" s="106">
        <f>H229+H230+H231</f>
        <v>5068185</v>
      </c>
      <c r="I228" s="106">
        <f>I229+I230+I231</f>
        <v>0</v>
      </c>
    </row>
    <row r="229" spans="1:9" ht="30" customHeight="1">
      <c r="A229" s="75" t="s">
        <v>180</v>
      </c>
      <c r="B229" s="76">
        <v>650</v>
      </c>
      <c r="C229" s="77" t="s">
        <v>158</v>
      </c>
      <c r="D229" s="77" t="s">
        <v>27</v>
      </c>
      <c r="E229" s="77" t="s">
        <v>279</v>
      </c>
      <c r="F229" s="76">
        <v>111</v>
      </c>
      <c r="G229" s="31">
        <f t="shared" si="14"/>
        <v>3936935</v>
      </c>
      <c r="H229" s="106">
        <v>3936935</v>
      </c>
      <c r="I229" s="106">
        <v>0</v>
      </c>
    </row>
    <row r="230" spans="1:9" ht="60" customHeight="1">
      <c r="A230" s="75" t="s">
        <v>181</v>
      </c>
      <c r="B230" s="76">
        <v>650</v>
      </c>
      <c r="C230" s="77" t="s">
        <v>158</v>
      </c>
      <c r="D230" s="77" t="s">
        <v>27</v>
      </c>
      <c r="E230" s="77" t="s">
        <v>279</v>
      </c>
      <c r="F230" s="76">
        <v>112</v>
      </c>
      <c r="G230" s="31">
        <f t="shared" si="14"/>
        <v>27075</v>
      </c>
      <c r="H230" s="106">
        <v>27075</v>
      </c>
      <c r="I230" s="106">
        <v>0</v>
      </c>
    </row>
    <row r="231" spans="1:9" ht="82.5" customHeight="1">
      <c r="A231" s="75" t="s">
        <v>182</v>
      </c>
      <c r="B231" s="76">
        <v>650</v>
      </c>
      <c r="C231" s="77" t="s">
        <v>158</v>
      </c>
      <c r="D231" s="77" t="s">
        <v>27</v>
      </c>
      <c r="E231" s="77" t="s">
        <v>279</v>
      </c>
      <c r="F231" s="76">
        <v>119</v>
      </c>
      <c r="G231" s="31">
        <f t="shared" si="14"/>
        <v>1104175</v>
      </c>
      <c r="H231" s="106">
        <v>1104175</v>
      </c>
      <c r="I231" s="106">
        <v>0</v>
      </c>
    </row>
    <row r="232" spans="1:11" ht="82.5" customHeight="1" hidden="1">
      <c r="A232" s="75" t="s">
        <v>74</v>
      </c>
      <c r="B232" s="76">
        <v>650</v>
      </c>
      <c r="C232" s="77" t="s">
        <v>158</v>
      </c>
      <c r="D232" s="77" t="s">
        <v>27</v>
      </c>
      <c r="E232" s="77">
        <v>7000082440</v>
      </c>
      <c r="F232" s="77" t="s">
        <v>32</v>
      </c>
      <c r="G232" s="31">
        <f t="shared" si="14"/>
        <v>0</v>
      </c>
      <c r="H232" s="106">
        <f>H233</f>
        <v>0</v>
      </c>
      <c r="I232" s="106"/>
      <c r="K232" s="105"/>
    </row>
    <row r="233" spans="1:11" ht="108" customHeight="1" hidden="1">
      <c r="A233" s="75" t="s">
        <v>37</v>
      </c>
      <c r="B233" s="76">
        <v>650</v>
      </c>
      <c r="C233" s="77" t="s">
        <v>158</v>
      </c>
      <c r="D233" s="77" t="s">
        <v>27</v>
      </c>
      <c r="E233" s="77">
        <v>7000082440</v>
      </c>
      <c r="F233" s="76">
        <v>100</v>
      </c>
      <c r="G233" s="31">
        <f t="shared" si="14"/>
        <v>0</v>
      </c>
      <c r="H233" s="106">
        <f>H234</f>
        <v>0</v>
      </c>
      <c r="I233" s="106"/>
      <c r="K233" s="105"/>
    </row>
    <row r="234" spans="1:11" ht="82.5" customHeight="1" hidden="1">
      <c r="A234" s="146" t="s">
        <v>179</v>
      </c>
      <c r="B234" s="76">
        <v>650</v>
      </c>
      <c r="C234" s="77" t="s">
        <v>158</v>
      </c>
      <c r="D234" s="77" t="s">
        <v>27</v>
      </c>
      <c r="E234" s="77">
        <v>7000082440</v>
      </c>
      <c r="F234" s="76">
        <v>110</v>
      </c>
      <c r="G234" s="31">
        <f t="shared" si="14"/>
        <v>0</v>
      </c>
      <c r="H234" s="106">
        <f>H235+H236</f>
        <v>0</v>
      </c>
      <c r="I234" s="106"/>
      <c r="K234" s="105"/>
    </row>
    <row r="235" spans="1:11" ht="82.5" customHeight="1" hidden="1">
      <c r="A235" s="75" t="s">
        <v>183</v>
      </c>
      <c r="B235" s="76">
        <v>650</v>
      </c>
      <c r="C235" s="77" t="s">
        <v>158</v>
      </c>
      <c r="D235" s="77" t="s">
        <v>27</v>
      </c>
      <c r="E235" s="77">
        <v>7000082440</v>
      </c>
      <c r="F235" s="76">
        <v>111</v>
      </c>
      <c r="G235" s="31">
        <f t="shared" si="14"/>
        <v>0</v>
      </c>
      <c r="H235" s="106">
        <v>0</v>
      </c>
      <c r="I235" s="106"/>
      <c r="K235" s="105"/>
    </row>
    <row r="236" spans="1:11" ht="82.5" customHeight="1" hidden="1">
      <c r="A236" s="75" t="s">
        <v>45</v>
      </c>
      <c r="B236" s="76">
        <v>650</v>
      </c>
      <c r="C236" s="77" t="s">
        <v>158</v>
      </c>
      <c r="D236" s="77" t="s">
        <v>27</v>
      </c>
      <c r="E236" s="77">
        <v>7000082440</v>
      </c>
      <c r="F236" s="76">
        <v>119</v>
      </c>
      <c r="G236" s="31">
        <f t="shared" si="14"/>
        <v>0</v>
      </c>
      <c r="H236" s="106">
        <v>0</v>
      </c>
      <c r="I236" s="106"/>
      <c r="K236" s="105"/>
    </row>
    <row r="237" spans="1:9" ht="65.25" customHeight="1">
      <c r="A237" s="75" t="s">
        <v>76</v>
      </c>
      <c r="B237" s="76">
        <v>650</v>
      </c>
      <c r="C237" s="77" t="s">
        <v>158</v>
      </c>
      <c r="D237" s="77" t="s">
        <v>27</v>
      </c>
      <c r="E237" s="77" t="s">
        <v>279</v>
      </c>
      <c r="F237" s="76">
        <v>200</v>
      </c>
      <c r="G237" s="31">
        <f t="shared" si="14"/>
        <v>2421957.99</v>
      </c>
      <c r="H237" s="106">
        <f>H238</f>
        <v>2421957.99</v>
      </c>
      <c r="I237" s="106">
        <v>0</v>
      </c>
    </row>
    <row r="238" spans="1:9" ht="67.5" customHeight="1">
      <c r="A238" s="75" t="s">
        <v>77</v>
      </c>
      <c r="B238" s="76">
        <v>650</v>
      </c>
      <c r="C238" s="77" t="s">
        <v>158</v>
      </c>
      <c r="D238" s="77" t="s">
        <v>27</v>
      </c>
      <c r="E238" s="77" t="s">
        <v>279</v>
      </c>
      <c r="F238" s="76">
        <v>240</v>
      </c>
      <c r="G238" s="31">
        <f t="shared" si="14"/>
        <v>2421957.99</v>
      </c>
      <c r="H238" s="106">
        <f>H239</f>
        <v>2421957.99</v>
      </c>
      <c r="I238" s="106">
        <v>0</v>
      </c>
    </row>
    <row r="239" spans="1:9" ht="61.5" customHeight="1">
      <c r="A239" s="75" t="s">
        <v>78</v>
      </c>
      <c r="B239" s="76">
        <v>650</v>
      </c>
      <c r="C239" s="77" t="s">
        <v>158</v>
      </c>
      <c r="D239" s="77" t="s">
        <v>27</v>
      </c>
      <c r="E239" s="77" t="s">
        <v>279</v>
      </c>
      <c r="F239" s="76">
        <v>244</v>
      </c>
      <c r="G239" s="31">
        <f t="shared" si="14"/>
        <v>2421957.99</v>
      </c>
      <c r="H239" s="106">
        <v>2421957.99</v>
      </c>
      <c r="I239" s="106">
        <v>0</v>
      </c>
    </row>
    <row r="240" spans="1:9" ht="131.25" customHeight="1">
      <c r="A240" s="75" t="s">
        <v>280</v>
      </c>
      <c r="B240" s="76">
        <v>650</v>
      </c>
      <c r="C240" s="30" t="s">
        <v>158</v>
      </c>
      <c r="D240" s="77" t="s">
        <v>27</v>
      </c>
      <c r="E240" s="30" t="s">
        <v>281</v>
      </c>
      <c r="F240" s="77" t="s">
        <v>110</v>
      </c>
      <c r="G240" s="31">
        <f t="shared" si="14"/>
        <v>300000</v>
      </c>
      <c r="H240" s="106">
        <v>0</v>
      </c>
      <c r="I240" s="106">
        <v>300000</v>
      </c>
    </row>
    <row r="241" spans="1:9" ht="54" customHeight="1">
      <c r="A241" s="75" t="s">
        <v>120</v>
      </c>
      <c r="B241" s="76">
        <v>650</v>
      </c>
      <c r="C241" s="30" t="s">
        <v>158</v>
      </c>
      <c r="D241" s="77" t="s">
        <v>27</v>
      </c>
      <c r="E241" s="30" t="s">
        <v>282</v>
      </c>
      <c r="F241" s="77" t="s">
        <v>108</v>
      </c>
      <c r="G241" s="31">
        <f t="shared" si="14"/>
        <v>3030.3</v>
      </c>
      <c r="H241" s="106">
        <f>H242</f>
        <v>3030.3</v>
      </c>
      <c r="I241" s="106"/>
    </row>
    <row r="242" spans="1:9" ht="57.75" customHeight="1">
      <c r="A242" s="75" t="s">
        <v>76</v>
      </c>
      <c r="B242" s="76">
        <v>650</v>
      </c>
      <c r="C242" s="30" t="s">
        <v>158</v>
      </c>
      <c r="D242" s="77" t="s">
        <v>27</v>
      </c>
      <c r="E242" s="30" t="s">
        <v>282</v>
      </c>
      <c r="F242" s="77" t="s">
        <v>108</v>
      </c>
      <c r="G242" s="31">
        <f t="shared" si="14"/>
        <v>3030.3</v>
      </c>
      <c r="H242" s="106">
        <f>H244</f>
        <v>3030.3</v>
      </c>
      <c r="I242" s="106"/>
    </row>
    <row r="243" spans="1:9" ht="58.5" customHeight="1">
      <c r="A243" s="75" t="s">
        <v>77</v>
      </c>
      <c r="B243" s="76">
        <v>650</v>
      </c>
      <c r="C243" s="30" t="s">
        <v>158</v>
      </c>
      <c r="D243" s="77" t="s">
        <v>27</v>
      </c>
      <c r="E243" s="30" t="s">
        <v>282</v>
      </c>
      <c r="F243" s="77" t="s">
        <v>109</v>
      </c>
      <c r="G243" s="31">
        <f t="shared" si="14"/>
        <v>3030.3</v>
      </c>
      <c r="H243" s="106">
        <f>H244</f>
        <v>3030.3</v>
      </c>
      <c r="I243" s="106"/>
    </row>
    <row r="244" spans="1:9" ht="72.75" customHeight="1">
      <c r="A244" s="75" t="s">
        <v>78</v>
      </c>
      <c r="B244" s="76">
        <v>650</v>
      </c>
      <c r="C244" s="30" t="s">
        <v>158</v>
      </c>
      <c r="D244" s="77" t="s">
        <v>27</v>
      </c>
      <c r="E244" s="30" t="s">
        <v>282</v>
      </c>
      <c r="F244" s="77" t="s">
        <v>110</v>
      </c>
      <c r="G244" s="31">
        <f>H244</f>
        <v>3030.3</v>
      </c>
      <c r="H244" s="106">
        <v>3030.3</v>
      </c>
      <c r="I244" s="106"/>
    </row>
    <row r="245" spans="1:9" ht="72.75" customHeight="1">
      <c r="A245" s="151" t="s">
        <v>254</v>
      </c>
      <c r="B245" s="151">
        <v>650</v>
      </c>
      <c r="C245" s="158">
        <v>8</v>
      </c>
      <c r="D245" s="158">
        <v>1</v>
      </c>
      <c r="E245" s="159">
        <v>7000020817</v>
      </c>
      <c r="F245" s="159">
        <v>0</v>
      </c>
      <c r="G245" s="31">
        <f>H245</f>
        <v>70000</v>
      </c>
      <c r="H245" s="106">
        <f>H246</f>
        <v>70000</v>
      </c>
      <c r="I245" s="106"/>
    </row>
    <row r="246" spans="1:9" ht="72.75" customHeight="1">
      <c r="A246" s="151" t="s">
        <v>76</v>
      </c>
      <c r="B246" s="151">
        <v>650</v>
      </c>
      <c r="C246" s="158">
        <v>8</v>
      </c>
      <c r="D246" s="158">
        <v>1</v>
      </c>
      <c r="E246" s="159">
        <v>7000020817</v>
      </c>
      <c r="F246" s="159">
        <v>200</v>
      </c>
      <c r="G246" s="31">
        <f>H246</f>
        <v>70000</v>
      </c>
      <c r="H246" s="106">
        <f>H247</f>
        <v>70000</v>
      </c>
      <c r="I246" s="106"/>
    </row>
    <row r="247" spans="1:9" ht="72.75" customHeight="1">
      <c r="A247" s="151" t="s">
        <v>77</v>
      </c>
      <c r="B247" s="151">
        <v>650</v>
      </c>
      <c r="C247" s="158">
        <v>8</v>
      </c>
      <c r="D247" s="158">
        <v>1</v>
      </c>
      <c r="E247" s="159">
        <v>7000020817</v>
      </c>
      <c r="F247" s="159">
        <v>240</v>
      </c>
      <c r="G247" s="31">
        <f>H247</f>
        <v>70000</v>
      </c>
      <c r="H247" s="106">
        <f>H248</f>
        <v>70000</v>
      </c>
      <c r="I247" s="106"/>
    </row>
    <row r="248" spans="1:9" ht="72.75" customHeight="1">
      <c r="A248" s="152" t="s">
        <v>256</v>
      </c>
      <c r="B248" s="152">
        <v>650</v>
      </c>
      <c r="C248" s="160">
        <v>8</v>
      </c>
      <c r="D248" s="160">
        <v>1</v>
      </c>
      <c r="E248" s="161">
        <v>7000020817</v>
      </c>
      <c r="F248" s="161">
        <v>244</v>
      </c>
      <c r="G248" s="31">
        <f>H248</f>
        <v>70000</v>
      </c>
      <c r="H248" s="106">
        <v>70000</v>
      </c>
      <c r="I248" s="106"/>
    </row>
    <row r="249" spans="1:9" ht="37.5" customHeight="1">
      <c r="A249" s="75" t="s">
        <v>60</v>
      </c>
      <c r="B249" s="30">
        <v>650</v>
      </c>
      <c r="C249" s="77" t="s">
        <v>158</v>
      </c>
      <c r="D249" s="77" t="s">
        <v>27</v>
      </c>
      <c r="E249" s="30" t="s">
        <v>59</v>
      </c>
      <c r="F249" s="30" t="s">
        <v>61</v>
      </c>
      <c r="G249" s="31">
        <f aca="true" t="shared" si="20" ref="G249:G277">H249+I249</f>
        <v>1916789</v>
      </c>
      <c r="H249" s="106">
        <f>H250</f>
        <v>1916789</v>
      </c>
      <c r="I249" s="106">
        <f>I250</f>
        <v>0</v>
      </c>
    </row>
    <row r="250" spans="1:9" ht="34.5" customHeight="1">
      <c r="A250" s="75" t="s">
        <v>62</v>
      </c>
      <c r="B250" s="103">
        <v>650</v>
      </c>
      <c r="C250" s="77" t="s">
        <v>158</v>
      </c>
      <c r="D250" s="77" t="s">
        <v>27</v>
      </c>
      <c r="E250" s="30" t="s">
        <v>59</v>
      </c>
      <c r="F250" s="30" t="s">
        <v>63</v>
      </c>
      <c r="G250" s="31">
        <f t="shared" si="20"/>
        <v>1916789</v>
      </c>
      <c r="H250" s="106">
        <v>1916789</v>
      </c>
      <c r="I250" s="106">
        <v>0</v>
      </c>
    </row>
    <row r="251" spans="1:9" ht="35.25" customHeight="1">
      <c r="A251" s="75" t="s">
        <v>79</v>
      </c>
      <c r="B251" s="76">
        <v>650</v>
      </c>
      <c r="C251" s="77" t="s">
        <v>158</v>
      </c>
      <c r="D251" s="77" t="s">
        <v>27</v>
      </c>
      <c r="E251" s="77" t="s">
        <v>279</v>
      </c>
      <c r="F251" s="76">
        <v>850</v>
      </c>
      <c r="G251" s="31">
        <f t="shared" si="20"/>
        <v>30000</v>
      </c>
      <c r="H251" s="106">
        <f>H252+H253+H254</f>
        <v>30000</v>
      </c>
      <c r="I251" s="106">
        <f>I252+I253</f>
        <v>0</v>
      </c>
    </row>
    <row r="252" spans="1:9" ht="40.5" customHeight="1">
      <c r="A252" s="75" t="s">
        <v>80</v>
      </c>
      <c r="B252" s="76">
        <v>650</v>
      </c>
      <c r="C252" s="77" t="s">
        <v>158</v>
      </c>
      <c r="D252" s="77" t="s">
        <v>27</v>
      </c>
      <c r="E252" s="77" t="s">
        <v>279</v>
      </c>
      <c r="F252" s="76">
        <v>851</v>
      </c>
      <c r="G252" s="31">
        <f t="shared" si="20"/>
        <v>20000</v>
      </c>
      <c r="H252" s="106">
        <v>20000</v>
      </c>
      <c r="I252" s="106">
        <v>0</v>
      </c>
    </row>
    <row r="253" spans="1:9" ht="29.25" customHeight="1">
      <c r="A253" s="75" t="s">
        <v>81</v>
      </c>
      <c r="B253" s="76">
        <v>650</v>
      </c>
      <c r="C253" s="77" t="s">
        <v>158</v>
      </c>
      <c r="D253" s="77" t="s">
        <v>27</v>
      </c>
      <c r="E253" s="77" t="s">
        <v>279</v>
      </c>
      <c r="F253" s="76">
        <v>852</v>
      </c>
      <c r="G253" s="31">
        <f t="shared" si="20"/>
        <v>5000</v>
      </c>
      <c r="H253" s="106">
        <f>H254</f>
        <v>5000</v>
      </c>
      <c r="I253" s="106">
        <v>0</v>
      </c>
    </row>
    <row r="254" spans="1:9" ht="29.25" customHeight="1">
      <c r="A254" s="42" t="s">
        <v>83</v>
      </c>
      <c r="B254" s="76">
        <v>650</v>
      </c>
      <c r="C254" s="77" t="s">
        <v>158</v>
      </c>
      <c r="D254" s="77" t="s">
        <v>27</v>
      </c>
      <c r="E254" s="77" t="s">
        <v>279</v>
      </c>
      <c r="F254" s="76">
        <v>853</v>
      </c>
      <c r="G254" s="31">
        <f t="shared" si="20"/>
        <v>5000</v>
      </c>
      <c r="H254" s="106">
        <v>5000</v>
      </c>
      <c r="I254" s="106"/>
    </row>
    <row r="255" spans="1:9" ht="39" customHeight="1">
      <c r="A255" s="148" t="s">
        <v>186</v>
      </c>
      <c r="B255" s="149">
        <v>650</v>
      </c>
      <c r="C255" s="149">
        <v>10</v>
      </c>
      <c r="D255" s="96" t="s">
        <v>27</v>
      </c>
      <c r="E255" s="96" t="s">
        <v>31</v>
      </c>
      <c r="F255" s="149">
        <v>0</v>
      </c>
      <c r="G255" s="92">
        <f t="shared" si="20"/>
        <v>120000</v>
      </c>
      <c r="H255" s="154">
        <f aca="true" t="shared" si="21" ref="H255:H260">H256</f>
        <v>120000</v>
      </c>
      <c r="I255" s="154">
        <f aca="true" t="shared" si="22" ref="I255:I260">I256</f>
        <v>0</v>
      </c>
    </row>
    <row r="256" spans="1:9" ht="30.75" customHeight="1">
      <c r="A256" s="75" t="s">
        <v>187</v>
      </c>
      <c r="B256" s="76">
        <v>650</v>
      </c>
      <c r="C256" s="76">
        <v>10</v>
      </c>
      <c r="D256" s="77" t="s">
        <v>27</v>
      </c>
      <c r="E256" s="77" t="s">
        <v>31</v>
      </c>
      <c r="F256" s="76">
        <v>0</v>
      </c>
      <c r="G256" s="31">
        <f t="shared" si="20"/>
        <v>120000</v>
      </c>
      <c r="H256" s="106">
        <f t="shared" si="21"/>
        <v>120000</v>
      </c>
      <c r="I256" s="106">
        <f t="shared" si="22"/>
        <v>0</v>
      </c>
    </row>
    <row r="257" spans="1:9" ht="30.75" customHeight="1">
      <c r="A257" s="75" t="s">
        <v>56</v>
      </c>
      <c r="B257" s="76">
        <v>650</v>
      </c>
      <c r="C257" s="76">
        <v>10</v>
      </c>
      <c r="D257" s="77" t="s">
        <v>27</v>
      </c>
      <c r="E257" s="76">
        <v>7000000000</v>
      </c>
      <c r="F257" s="76">
        <v>0</v>
      </c>
      <c r="G257" s="31">
        <f t="shared" si="20"/>
        <v>120000</v>
      </c>
      <c r="H257" s="106">
        <f t="shared" si="21"/>
        <v>120000</v>
      </c>
      <c r="I257" s="106">
        <f t="shared" si="22"/>
        <v>0</v>
      </c>
    </row>
    <row r="258" spans="1:9" ht="29.25" customHeight="1">
      <c r="A258" s="75" t="s">
        <v>74</v>
      </c>
      <c r="B258" s="76">
        <v>650</v>
      </c>
      <c r="C258" s="76">
        <v>10</v>
      </c>
      <c r="D258" s="77" t="s">
        <v>27</v>
      </c>
      <c r="E258" s="76">
        <v>7000099990</v>
      </c>
      <c r="F258" s="76">
        <v>0</v>
      </c>
      <c r="G258" s="31">
        <f t="shared" si="20"/>
        <v>120000</v>
      </c>
      <c r="H258" s="106">
        <f t="shared" si="21"/>
        <v>120000</v>
      </c>
      <c r="I258" s="106">
        <f t="shared" si="22"/>
        <v>0</v>
      </c>
    </row>
    <row r="259" spans="1:9" ht="39.75" customHeight="1">
      <c r="A259" s="75" t="s">
        <v>188</v>
      </c>
      <c r="B259" s="76">
        <v>650</v>
      </c>
      <c r="C259" s="76">
        <v>10</v>
      </c>
      <c r="D259" s="77" t="s">
        <v>27</v>
      </c>
      <c r="E259" s="76">
        <v>7000099990</v>
      </c>
      <c r="F259" s="76">
        <v>300</v>
      </c>
      <c r="G259" s="31">
        <f t="shared" si="20"/>
        <v>120000</v>
      </c>
      <c r="H259" s="106">
        <f t="shared" si="21"/>
        <v>120000</v>
      </c>
      <c r="I259" s="106">
        <f t="shared" si="22"/>
        <v>0</v>
      </c>
    </row>
    <row r="260" spans="1:9" ht="40.5" customHeight="1">
      <c r="A260" s="75" t="s">
        <v>189</v>
      </c>
      <c r="B260" s="76">
        <v>650</v>
      </c>
      <c r="C260" s="76">
        <v>10</v>
      </c>
      <c r="D260" s="77" t="s">
        <v>27</v>
      </c>
      <c r="E260" s="76">
        <v>7000099990</v>
      </c>
      <c r="F260" s="76">
        <v>310</v>
      </c>
      <c r="G260" s="31">
        <f t="shared" si="20"/>
        <v>120000</v>
      </c>
      <c r="H260" s="106">
        <f t="shared" si="21"/>
        <v>120000</v>
      </c>
      <c r="I260" s="106">
        <f t="shared" si="22"/>
        <v>0</v>
      </c>
    </row>
    <row r="261" spans="1:9" ht="39.75" customHeight="1">
      <c r="A261" s="75" t="s">
        <v>190</v>
      </c>
      <c r="B261" s="76">
        <v>650</v>
      </c>
      <c r="C261" s="76">
        <v>10</v>
      </c>
      <c r="D261" s="77" t="s">
        <v>27</v>
      </c>
      <c r="E261" s="76">
        <v>7000099990</v>
      </c>
      <c r="F261" s="76">
        <v>312</v>
      </c>
      <c r="G261" s="31">
        <f t="shared" si="20"/>
        <v>120000</v>
      </c>
      <c r="H261" s="106">
        <v>120000</v>
      </c>
      <c r="I261" s="106">
        <v>0</v>
      </c>
    </row>
    <row r="262" spans="1:9" ht="30.75" customHeight="1">
      <c r="A262" s="148" t="s">
        <v>191</v>
      </c>
      <c r="B262" s="149">
        <v>650</v>
      </c>
      <c r="C262" s="96" t="s">
        <v>192</v>
      </c>
      <c r="D262" s="96" t="s">
        <v>27</v>
      </c>
      <c r="E262" s="96" t="s">
        <v>31</v>
      </c>
      <c r="F262" s="96" t="s">
        <v>32</v>
      </c>
      <c r="G262" s="31">
        <f t="shared" si="20"/>
        <v>2328801.8899999997</v>
      </c>
      <c r="H262" s="154">
        <f>H263</f>
        <v>2328801.8899999997</v>
      </c>
      <c r="I262" s="154">
        <f>I263</f>
        <v>0</v>
      </c>
    </row>
    <row r="263" spans="1:9" ht="34.5" customHeight="1">
      <c r="A263" s="75" t="s">
        <v>193</v>
      </c>
      <c r="B263" s="76">
        <v>650</v>
      </c>
      <c r="C263" s="77" t="s">
        <v>192</v>
      </c>
      <c r="D263" s="77" t="s">
        <v>27</v>
      </c>
      <c r="E263" s="77" t="s">
        <v>31</v>
      </c>
      <c r="F263" s="77" t="s">
        <v>32</v>
      </c>
      <c r="G263" s="31">
        <f t="shared" si="20"/>
        <v>2328801.8899999997</v>
      </c>
      <c r="H263" s="106">
        <f>H264+H274</f>
        <v>2328801.8899999997</v>
      </c>
      <c r="I263" s="106">
        <f>I264</f>
        <v>0</v>
      </c>
    </row>
    <row r="264" spans="1:9" ht="93.75">
      <c r="A264" s="75" t="s">
        <v>283</v>
      </c>
      <c r="B264" s="76">
        <v>650</v>
      </c>
      <c r="C264" s="77" t="s">
        <v>192</v>
      </c>
      <c r="D264" s="77" t="s">
        <v>27</v>
      </c>
      <c r="E264" s="77" t="s">
        <v>195</v>
      </c>
      <c r="F264" s="77" t="s">
        <v>32</v>
      </c>
      <c r="G264" s="31">
        <f t="shared" si="20"/>
        <v>2168801.8899999997</v>
      </c>
      <c r="H264" s="106">
        <f>H265</f>
        <v>2168801.8899999997</v>
      </c>
      <c r="I264" s="106">
        <f>I265</f>
        <v>0</v>
      </c>
    </row>
    <row r="265" spans="1:9" ht="51.75" customHeight="1">
      <c r="A265" s="75" t="s">
        <v>74</v>
      </c>
      <c r="B265" s="76">
        <v>650</v>
      </c>
      <c r="C265" s="77" t="s">
        <v>192</v>
      </c>
      <c r="D265" s="77" t="s">
        <v>27</v>
      </c>
      <c r="E265" s="77" t="s">
        <v>196</v>
      </c>
      <c r="F265" s="77" t="s">
        <v>32</v>
      </c>
      <c r="G265" s="31">
        <f t="shared" si="20"/>
        <v>2168801.8899999997</v>
      </c>
      <c r="H265" s="106">
        <f>H266+H271</f>
        <v>2168801.8899999997</v>
      </c>
      <c r="I265" s="106">
        <f>I266+I271</f>
        <v>0</v>
      </c>
    </row>
    <row r="266" spans="1:9" ht="107.25" customHeight="1">
      <c r="A266" s="75" t="s">
        <v>37</v>
      </c>
      <c r="B266" s="76">
        <v>650</v>
      </c>
      <c r="C266" s="77" t="s">
        <v>192</v>
      </c>
      <c r="D266" s="77" t="s">
        <v>27</v>
      </c>
      <c r="E266" s="77" t="s">
        <v>196</v>
      </c>
      <c r="F266" s="76">
        <v>100</v>
      </c>
      <c r="G266" s="31">
        <f t="shared" si="20"/>
        <v>1702471.89</v>
      </c>
      <c r="H266" s="106">
        <f>H267</f>
        <v>1702471.89</v>
      </c>
      <c r="I266" s="106">
        <f>I267</f>
        <v>0</v>
      </c>
    </row>
    <row r="267" spans="1:9" ht="56.25" customHeight="1">
      <c r="A267" s="146" t="s">
        <v>179</v>
      </c>
      <c r="B267" s="76">
        <v>650</v>
      </c>
      <c r="C267" s="77" t="s">
        <v>192</v>
      </c>
      <c r="D267" s="77" t="s">
        <v>27</v>
      </c>
      <c r="E267" s="77" t="s">
        <v>196</v>
      </c>
      <c r="F267" s="76">
        <v>110</v>
      </c>
      <c r="G267" s="31">
        <f t="shared" si="20"/>
        <v>1702471.89</v>
      </c>
      <c r="H267" s="106">
        <f>H268+H269+H270</f>
        <v>1702471.89</v>
      </c>
      <c r="I267" s="106">
        <f>I268+I269+I270</f>
        <v>0</v>
      </c>
    </row>
    <row r="268" spans="1:9" ht="38.25" customHeight="1">
      <c r="A268" s="75" t="s">
        <v>180</v>
      </c>
      <c r="B268" s="76">
        <v>650</v>
      </c>
      <c r="C268" s="77" t="s">
        <v>192</v>
      </c>
      <c r="D268" s="77" t="s">
        <v>27</v>
      </c>
      <c r="E268" s="77" t="s">
        <v>196</v>
      </c>
      <c r="F268" s="76">
        <v>111</v>
      </c>
      <c r="G268" s="31">
        <f t="shared" si="20"/>
        <v>1287325.89</v>
      </c>
      <c r="H268" s="106">
        <v>1287325.89</v>
      </c>
      <c r="I268" s="106">
        <v>0</v>
      </c>
    </row>
    <row r="269" spans="1:9" ht="63" customHeight="1">
      <c r="A269" s="75" t="s">
        <v>181</v>
      </c>
      <c r="B269" s="76">
        <v>650</v>
      </c>
      <c r="C269" s="77" t="s">
        <v>192</v>
      </c>
      <c r="D269" s="77" t="s">
        <v>27</v>
      </c>
      <c r="E269" s="77" t="s">
        <v>196</v>
      </c>
      <c r="F269" s="76">
        <v>112</v>
      </c>
      <c r="G269" s="31">
        <f t="shared" si="20"/>
        <v>25620</v>
      </c>
      <c r="H269" s="106">
        <v>25620</v>
      </c>
      <c r="I269" s="106">
        <v>0</v>
      </c>
    </row>
    <row r="270" spans="1:9" ht="81" customHeight="1">
      <c r="A270" s="75" t="s">
        <v>197</v>
      </c>
      <c r="B270" s="76">
        <v>650</v>
      </c>
      <c r="C270" s="77" t="s">
        <v>192</v>
      </c>
      <c r="D270" s="77" t="s">
        <v>27</v>
      </c>
      <c r="E270" s="77" t="s">
        <v>196</v>
      </c>
      <c r="F270" s="76">
        <v>119</v>
      </c>
      <c r="G270" s="31">
        <f t="shared" si="20"/>
        <v>389526</v>
      </c>
      <c r="H270" s="106">
        <v>389526</v>
      </c>
      <c r="I270" s="106">
        <v>0</v>
      </c>
    </row>
    <row r="271" spans="1:9" ht="58.5" customHeight="1">
      <c r="A271" s="75" t="s">
        <v>76</v>
      </c>
      <c r="B271" s="76">
        <v>650</v>
      </c>
      <c r="C271" s="77" t="s">
        <v>192</v>
      </c>
      <c r="D271" s="77" t="s">
        <v>27</v>
      </c>
      <c r="E271" s="77" t="s">
        <v>196</v>
      </c>
      <c r="F271" s="76">
        <v>200</v>
      </c>
      <c r="G271" s="31">
        <f t="shared" si="20"/>
        <v>466330</v>
      </c>
      <c r="H271" s="106">
        <f>H272</f>
        <v>466330</v>
      </c>
      <c r="I271" s="106">
        <f>I272</f>
        <v>0</v>
      </c>
    </row>
    <row r="272" spans="1:9" ht="63" customHeight="1">
      <c r="A272" s="75" t="s">
        <v>77</v>
      </c>
      <c r="B272" s="76">
        <v>650</v>
      </c>
      <c r="C272" s="77" t="s">
        <v>192</v>
      </c>
      <c r="D272" s="77" t="s">
        <v>27</v>
      </c>
      <c r="E272" s="77" t="s">
        <v>196</v>
      </c>
      <c r="F272" s="76">
        <v>240</v>
      </c>
      <c r="G272" s="31">
        <f t="shared" si="20"/>
        <v>466330</v>
      </c>
      <c r="H272" s="106">
        <f>H273</f>
        <v>466330</v>
      </c>
      <c r="I272" s="106">
        <f>I273</f>
        <v>0</v>
      </c>
    </row>
    <row r="273" spans="1:9" ht="56.25" customHeight="1">
      <c r="A273" s="75" t="s">
        <v>78</v>
      </c>
      <c r="B273" s="76">
        <v>650</v>
      </c>
      <c r="C273" s="77" t="s">
        <v>192</v>
      </c>
      <c r="D273" s="77" t="s">
        <v>27</v>
      </c>
      <c r="E273" s="77" t="s">
        <v>196</v>
      </c>
      <c r="F273" s="76">
        <v>244</v>
      </c>
      <c r="G273" s="31">
        <f t="shared" si="20"/>
        <v>466330</v>
      </c>
      <c r="H273" s="31">
        <v>466330</v>
      </c>
      <c r="I273" s="92">
        <v>0</v>
      </c>
    </row>
    <row r="274" spans="1:9" ht="56.25">
      <c r="A274" s="151" t="s">
        <v>254</v>
      </c>
      <c r="B274" s="151">
        <v>650</v>
      </c>
      <c r="C274" s="158">
        <v>11</v>
      </c>
      <c r="D274" s="158">
        <v>1</v>
      </c>
      <c r="E274" s="159">
        <v>7000020817</v>
      </c>
      <c r="F274" s="159">
        <v>0</v>
      </c>
      <c r="G274" s="31">
        <f t="shared" si="20"/>
        <v>160000</v>
      </c>
      <c r="H274" s="172">
        <f>H275</f>
        <v>160000</v>
      </c>
      <c r="I274" s="173"/>
    </row>
    <row r="275" spans="1:9" ht="56.25">
      <c r="A275" s="151" t="s">
        <v>76</v>
      </c>
      <c r="B275" s="151">
        <v>650</v>
      </c>
      <c r="C275" s="158">
        <v>11</v>
      </c>
      <c r="D275" s="158">
        <v>1</v>
      </c>
      <c r="E275" s="159">
        <v>7000020817</v>
      </c>
      <c r="F275" s="159">
        <v>200</v>
      </c>
      <c r="G275" s="31">
        <f t="shared" si="20"/>
        <v>160000</v>
      </c>
      <c r="H275" s="172">
        <f>H276</f>
        <v>160000</v>
      </c>
      <c r="I275" s="173"/>
    </row>
    <row r="276" spans="1:9" ht="56.25">
      <c r="A276" s="151" t="s">
        <v>77</v>
      </c>
      <c r="B276" s="151">
        <v>650</v>
      </c>
      <c r="C276" s="158">
        <v>11</v>
      </c>
      <c r="D276" s="158">
        <v>1</v>
      </c>
      <c r="E276" s="159">
        <v>7000020817</v>
      </c>
      <c r="F276" s="159">
        <v>240</v>
      </c>
      <c r="G276" s="31">
        <f t="shared" si="20"/>
        <v>160000</v>
      </c>
      <c r="H276" s="172">
        <f>H277</f>
        <v>160000</v>
      </c>
      <c r="I276" s="173"/>
    </row>
    <row r="277" spans="1:9" ht="56.25">
      <c r="A277" s="152" t="s">
        <v>256</v>
      </c>
      <c r="B277" s="152">
        <v>650</v>
      </c>
      <c r="C277" s="160">
        <v>11</v>
      </c>
      <c r="D277" s="160">
        <v>1</v>
      </c>
      <c r="E277" s="161">
        <v>7000020817</v>
      </c>
      <c r="F277" s="161">
        <v>244</v>
      </c>
      <c r="G277" s="31">
        <f t="shared" si="20"/>
        <v>160000</v>
      </c>
      <c r="H277" s="172">
        <v>160000</v>
      </c>
      <c r="I277" s="173"/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2020-05-07T11:41:37Z</cp:lastPrinted>
  <dcterms:modified xsi:type="dcterms:W3CDTF">2020-05-07T11:41:51Z</dcterms:modified>
  <cp:category/>
  <cp:version/>
  <cp:contentType/>
  <cp:contentStatus/>
</cp:coreProperties>
</file>